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ITON-HD-FS\63ass-mr3\2021-xxxxx【SSF】青少年スポーツライフ2021\13_納品\(1014)4-11歳_集計表_Q3以外\"/>
    </mc:Choice>
  </mc:AlternateContent>
  <bookViews>
    <workbookView xWindow="480" yWindow="60" windowWidth="18072" windowHeight="9900"/>
  </bookViews>
  <sheets>
    <sheet name="目次" sheetId="1" r:id="rId1"/>
    <sheet name="N(1)" sheetId="2" r:id="rId2"/>
    <sheet name="N(2)" sheetId="3" r:id="rId3"/>
    <sheet name="N(3)" sheetId="4" r:id="rId4"/>
    <sheet name="N(4)" sheetId="5" r:id="rId5"/>
    <sheet name="N(5)" sheetId="6" r:id="rId6"/>
    <sheet name="N(6)" sheetId="7" r:id="rId7"/>
    <sheet name="N(7)" sheetId="8" r:id="rId8"/>
    <sheet name="N(8)" sheetId="9" r:id="rId9"/>
    <sheet name="N(9)" sheetId="10" r:id="rId10"/>
    <sheet name="N(10)" sheetId="11" r:id="rId11"/>
    <sheet name="N(11)" sheetId="12" r:id="rId12"/>
    <sheet name="N(12)" sheetId="13" r:id="rId13"/>
    <sheet name="N(13)" sheetId="14" r:id="rId14"/>
    <sheet name="N(14)" sheetId="15" r:id="rId15"/>
    <sheet name="N(15)" sheetId="16" r:id="rId16"/>
    <sheet name="N(16)" sheetId="17" r:id="rId17"/>
    <sheet name="N(17)" sheetId="18" r:id="rId18"/>
    <sheet name="N(18)" sheetId="19" r:id="rId19"/>
    <sheet name="N(19)" sheetId="20" r:id="rId20"/>
    <sheet name="N(20)" sheetId="21" r:id="rId21"/>
    <sheet name="N(21)" sheetId="22" r:id="rId22"/>
    <sheet name="N(22)" sheetId="23" r:id="rId23"/>
    <sheet name="N(23)" sheetId="24" r:id="rId24"/>
    <sheet name="N(24)" sheetId="25" r:id="rId25"/>
    <sheet name="N(25)" sheetId="26" r:id="rId26"/>
    <sheet name="N(26)" sheetId="27" r:id="rId27"/>
    <sheet name="N(27)" sheetId="28" r:id="rId28"/>
    <sheet name="N(28)" sheetId="29" r:id="rId29"/>
    <sheet name="N(29)" sheetId="30" r:id="rId30"/>
    <sheet name="N(30)" sheetId="31" r:id="rId31"/>
    <sheet name="N(31)" sheetId="32" r:id="rId32"/>
    <sheet name="N(32)" sheetId="33" r:id="rId33"/>
    <sheet name="N(33)" sheetId="34" r:id="rId34"/>
    <sheet name="N(34)" sheetId="35" r:id="rId35"/>
    <sheet name="N(35)" sheetId="36" r:id="rId36"/>
    <sheet name="N(36)" sheetId="37" r:id="rId37"/>
    <sheet name="N(37)" sheetId="38" r:id="rId38"/>
    <sheet name="N(38)" sheetId="39" r:id="rId39"/>
    <sheet name="N(39)" sheetId="40" r:id="rId40"/>
    <sheet name="N(40)" sheetId="41" r:id="rId41"/>
    <sheet name="N(41)" sheetId="42" r:id="rId42"/>
    <sheet name="N(42)" sheetId="43" r:id="rId43"/>
    <sheet name="N(43)" sheetId="44" r:id="rId44"/>
    <sheet name="N(44)" sheetId="45" r:id="rId45"/>
    <sheet name="N(45)" sheetId="46" r:id="rId46"/>
    <sheet name="N(46)" sheetId="47" r:id="rId47"/>
    <sheet name="N(47)" sheetId="48" r:id="rId48"/>
    <sheet name="N(48)" sheetId="49" r:id="rId49"/>
    <sheet name="N(49)" sheetId="50" r:id="rId50"/>
    <sheet name="N(50)" sheetId="51" r:id="rId51"/>
    <sheet name="N(51)" sheetId="52" r:id="rId52"/>
    <sheet name="N(52)" sheetId="53" r:id="rId53"/>
    <sheet name="N(53)" sheetId="54" r:id="rId54"/>
    <sheet name="N(54)" sheetId="55" r:id="rId55"/>
    <sheet name="N(55)" sheetId="56" r:id="rId56"/>
    <sheet name="N(56)" sheetId="57" r:id="rId57"/>
    <sheet name="N(57)" sheetId="58" r:id="rId58"/>
    <sheet name="N(58)" sheetId="59" r:id="rId59"/>
    <sheet name="N(59)" sheetId="60" r:id="rId60"/>
    <sheet name="N(60)" sheetId="61" r:id="rId61"/>
    <sheet name="N(61)" sheetId="62" r:id="rId62"/>
    <sheet name="N(62)" sheetId="63" r:id="rId63"/>
    <sheet name="N(63)" sheetId="64" r:id="rId64"/>
    <sheet name="N(64)" sheetId="65" r:id="rId65"/>
    <sheet name="N(65)" sheetId="66" r:id="rId66"/>
    <sheet name="N(66)" sheetId="67" r:id="rId67"/>
    <sheet name="N(67)" sheetId="68" r:id="rId68"/>
    <sheet name="N(68)" sheetId="69" r:id="rId69"/>
    <sheet name="N(69)" sheetId="70" r:id="rId70"/>
    <sheet name="N(70)" sheetId="71" r:id="rId71"/>
    <sheet name="N(71)" sheetId="72" r:id="rId72"/>
    <sheet name="N(72)" sheetId="73" r:id="rId73"/>
    <sheet name="N(73)" sheetId="74" r:id="rId74"/>
    <sheet name="N(74)" sheetId="75" r:id="rId75"/>
    <sheet name="N(75)" sheetId="76" r:id="rId76"/>
    <sheet name="N(76)" sheetId="77" r:id="rId77"/>
    <sheet name="N(77)" sheetId="78" r:id="rId78"/>
  </sheets>
  <definedNames>
    <definedName name="_xlnm.Print_Area" localSheetId="0">目次!$A:$G</definedName>
    <definedName name="_xlnm.Print_Titles" localSheetId="1">'N(1)'!$A:$G,'N(1)'!$1:$2</definedName>
    <definedName name="_xlnm.Print_Titles" localSheetId="10">'N(10)'!$A:$G,'N(10)'!$1:$2</definedName>
    <definedName name="_xlnm.Print_Titles" localSheetId="11">'N(11)'!$A:$G,'N(11)'!$1:$2</definedName>
    <definedName name="_xlnm.Print_Titles" localSheetId="12">'N(12)'!$A:$G,'N(12)'!$1:$2</definedName>
    <definedName name="_xlnm.Print_Titles" localSheetId="13">'N(13)'!$A:$G,'N(13)'!$1:$2</definedName>
    <definedName name="_xlnm.Print_Titles" localSheetId="14">'N(14)'!$A:$G,'N(14)'!$1:$2</definedName>
    <definedName name="_xlnm.Print_Titles" localSheetId="15">'N(15)'!$A:$G,'N(15)'!$1:$2</definedName>
    <definedName name="_xlnm.Print_Titles" localSheetId="16">'N(16)'!$A:$G,'N(16)'!$1:$2</definedName>
    <definedName name="_xlnm.Print_Titles" localSheetId="17">'N(17)'!$A:$G,'N(17)'!$1:$2</definedName>
    <definedName name="_xlnm.Print_Titles" localSheetId="18">'N(18)'!$A:$G,'N(18)'!$1:$2</definedName>
    <definedName name="_xlnm.Print_Titles" localSheetId="19">'N(19)'!$A:$G,'N(19)'!$1:$2</definedName>
    <definedName name="_xlnm.Print_Titles" localSheetId="2">'N(2)'!$A:$G,'N(2)'!$1:$2</definedName>
    <definedName name="_xlnm.Print_Titles" localSheetId="20">'N(20)'!$A:$G,'N(20)'!$1:$2</definedName>
    <definedName name="_xlnm.Print_Titles" localSheetId="21">'N(21)'!$A:$G,'N(21)'!$1:$2</definedName>
    <definedName name="_xlnm.Print_Titles" localSheetId="22">'N(22)'!$A:$G,'N(22)'!$1:$2</definedName>
    <definedName name="_xlnm.Print_Titles" localSheetId="23">'N(23)'!$A:$G,'N(23)'!$1:$2</definedName>
    <definedName name="_xlnm.Print_Titles" localSheetId="24">'N(24)'!$A:$G,'N(24)'!$1:$2</definedName>
    <definedName name="_xlnm.Print_Titles" localSheetId="25">'N(25)'!$A:$G,'N(25)'!$1:$2</definedName>
    <definedName name="_xlnm.Print_Titles" localSheetId="26">'N(26)'!$A:$G,'N(26)'!$1:$2</definedName>
    <definedName name="_xlnm.Print_Titles" localSheetId="27">'N(27)'!$A:$G,'N(27)'!$1:$2</definedName>
    <definedName name="_xlnm.Print_Titles" localSheetId="28">'N(28)'!$A:$G,'N(28)'!$1:$2</definedName>
    <definedName name="_xlnm.Print_Titles" localSheetId="29">'N(29)'!$A:$G,'N(29)'!$1:$2</definedName>
    <definedName name="_xlnm.Print_Titles" localSheetId="3">'N(3)'!$A:$G,'N(3)'!$1:$2</definedName>
    <definedName name="_xlnm.Print_Titles" localSheetId="30">'N(30)'!$A:$G,'N(30)'!$1:$2</definedName>
    <definedName name="_xlnm.Print_Titles" localSheetId="31">'N(31)'!$A:$G,'N(31)'!$1:$2</definedName>
    <definedName name="_xlnm.Print_Titles" localSheetId="32">'N(32)'!$A:$G,'N(32)'!$1:$2</definedName>
    <definedName name="_xlnm.Print_Titles" localSheetId="33">'N(33)'!$A:$G,'N(33)'!$1:$2</definedName>
    <definedName name="_xlnm.Print_Titles" localSheetId="34">'N(34)'!$A:$G,'N(34)'!$1:$2</definedName>
    <definedName name="_xlnm.Print_Titles" localSheetId="35">'N(35)'!$A:$G,'N(35)'!$1:$2</definedName>
    <definedName name="_xlnm.Print_Titles" localSheetId="36">'N(36)'!$A:$G,'N(36)'!$1:$2</definedName>
    <definedName name="_xlnm.Print_Titles" localSheetId="37">'N(37)'!$A:$G,'N(37)'!$1:$2</definedName>
    <definedName name="_xlnm.Print_Titles" localSheetId="38">'N(38)'!$A:$G,'N(38)'!$1:$2</definedName>
    <definedName name="_xlnm.Print_Titles" localSheetId="39">'N(39)'!$A:$G,'N(39)'!$1:$2</definedName>
    <definedName name="_xlnm.Print_Titles" localSheetId="4">'N(4)'!$A:$G,'N(4)'!$1:$2</definedName>
    <definedName name="_xlnm.Print_Titles" localSheetId="40">'N(40)'!$A:$G,'N(40)'!$1:$2</definedName>
    <definedName name="_xlnm.Print_Titles" localSheetId="41">'N(41)'!$A:$G,'N(41)'!$1:$2</definedName>
    <definedName name="_xlnm.Print_Titles" localSheetId="42">'N(42)'!$A:$G,'N(42)'!$1:$2</definedName>
    <definedName name="_xlnm.Print_Titles" localSheetId="43">'N(43)'!$A:$G,'N(43)'!$1:$2</definedName>
    <definedName name="_xlnm.Print_Titles" localSheetId="44">'N(44)'!$A:$G,'N(44)'!$1:$2</definedName>
    <definedName name="_xlnm.Print_Titles" localSheetId="45">'N(45)'!$A:$G,'N(45)'!$1:$2</definedName>
    <definedName name="_xlnm.Print_Titles" localSheetId="46">'N(46)'!$A:$G,'N(46)'!$1:$2</definedName>
    <definedName name="_xlnm.Print_Titles" localSheetId="47">'N(47)'!$A:$G,'N(47)'!$1:$2</definedName>
    <definedName name="_xlnm.Print_Titles" localSheetId="48">'N(48)'!$A:$G,'N(48)'!$1:$2</definedName>
    <definedName name="_xlnm.Print_Titles" localSheetId="49">'N(49)'!$A:$G,'N(49)'!$1:$2</definedName>
    <definedName name="_xlnm.Print_Titles" localSheetId="5">'N(5)'!$A:$G,'N(5)'!$1:$2</definedName>
    <definedName name="_xlnm.Print_Titles" localSheetId="50">'N(50)'!$A:$G,'N(50)'!$1:$2</definedName>
    <definedName name="_xlnm.Print_Titles" localSheetId="51">'N(51)'!$A:$G,'N(51)'!$1:$2</definedName>
    <definedName name="_xlnm.Print_Titles" localSheetId="52">'N(52)'!$A:$G,'N(52)'!$1:$2</definedName>
    <definedName name="_xlnm.Print_Titles" localSheetId="53">'N(53)'!$A:$G,'N(53)'!$1:$2</definedName>
    <definedName name="_xlnm.Print_Titles" localSheetId="54">'N(54)'!$A:$G,'N(54)'!$1:$2</definedName>
    <definedName name="_xlnm.Print_Titles" localSheetId="55">'N(55)'!$A:$G,'N(55)'!$1:$2</definedName>
    <definedName name="_xlnm.Print_Titles" localSheetId="56">'N(56)'!$A:$G,'N(56)'!$1:$2</definedName>
    <definedName name="_xlnm.Print_Titles" localSheetId="57">'N(57)'!$A:$G,'N(57)'!$1:$2</definedName>
    <definedName name="_xlnm.Print_Titles" localSheetId="58">'N(58)'!$A:$G,'N(58)'!$1:$2</definedName>
    <definedName name="_xlnm.Print_Titles" localSheetId="59">'N(59)'!$A:$G,'N(59)'!$1:$2</definedName>
    <definedName name="_xlnm.Print_Titles" localSheetId="6">'N(6)'!$A:$G,'N(6)'!$1:$2</definedName>
    <definedName name="_xlnm.Print_Titles" localSheetId="60">'N(60)'!$A:$G,'N(60)'!$1:$2</definedName>
    <definedName name="_xlnm.Print_Titles" localSheetId="61">'N(61)'!$A:$G,'N(61)'!$1:$2</definedName>
    <definedName name="_xlnm.Print_Titles" localSheetId="62">'N(62)'!$A:$G,'N(62)'!$1:$2</definedName>
    <definedName name="_xlnm.Print_Titles" localSheetId="63">'N(63)'!$A:$G,'N(63)'!$1:$2</definedName>
    <definedName name="_xlnm.Print_Titles" localSheetId="64">'N(64)'!$A:$G,'N(64)'!$1:$2</definedName>
    <definedName name="_xlnm.Print_Titles" localSheetId="65">'N(65)'!$A:$G,'N(65)'!$1:$2</definedName>
    <definedName name="_xlnm.Print_Titles" localSheetId="66">'N(66)'!$A:$G,'N(66)'!$1:$2</definedName>
    <definedName name="_xlnm.Print_Titles" localSheetId="67">'N(67)'!$A:$G,'N(67)'!$1:$2</definedName>
    <definedName name="_xlnm.Print_Titles" localSheetId="68">'N(68)'!$A:$G,'N(68)'!$1:$2</definedName>
    <definedName name="_xlnm.Print_Titles" localSheetId="69">'N(69)'!$A:$G,'N(69)'!$1:$2</definedName>
    <definedName name="_xlnm.Print_Titles" localSheetId="7">'N(7)'!$A:$G,'N(7)'!$1:$2</definedName>
    <definedName name="_xlnm.Print_Titles" localSheetId="70">'N(70)'!$A:$G,'N(70)'!$1:$2</definedName>
    <definedName name="_xlnm.Print_Titles" localSheetId="71">'N(71)'!$A:$G,'N(71)'!$1:$2</definedName>
    <definedName name="_xlnm.Print_Titles" localSheetId="72">'N(72)'!$A:$G,'N(72)'!$1:$2</definedName>
    <definedName name="_xlnm.Print_Titles" localSheetId="73">'N(73)'!$A:$G,'N(73)'!$1:$2</definedName>
    <definedName name="_xlnm.Print_Titles" localSheetId="74">'N(74)'!$A:$G,'N(74)'!$1:$2</definedName>
    <definedName name="_xlnm.Print_Titles" localSheetId="75">'N(75)'!$A:$G,'N(75)'!$1:$2</definedName>
    <definedName name="_xlnm.Print_Titles" localSheetId="76">'N(76)'!$A:$G,'N(76)'!$1:$2</definedName>
    <definedName name="_xlnm.Print_Titles" localSheetId="77">'N(77)'!$A:$G,'N(77)'!$1:$2</definedName>
    <definedName name="_xlnm.Print_Titles" localSheetId="8">'N(8)'!$A:$G,'N(8)'!$1:$2</definedName>
    <definedName name="_xlnm.Print_Titles" localSheetId="9">'N(9)'!$A:$G,'N(9)'!$1:$2</definedName>
    <definedName name="_xlnm.Print_Titles" localSheetId="0">目次!$1:$5</definedName>
  </definedNames>
  <calcPr calcId="162913"/>
</workbook>
</file>

<file path=xl/calcChain.xml><?xml version="1.0" encoding="utf-8"?>
<calcChain xmlns="http://schemas.openxmlformats.org/spreadsheetml/2006/main">
  <c r="B4" i="78" l="1"/>
  <c r="B4" i="77"/>
  <c r="B4" i="76"/>
  <c r="B4" i="75"/>
  <c r="B4" i="74"/>
  <c r="B4" i="73"/>
  <c r="B4" i="72"/>
  <c r="B4" i="71"/>
  <c r="B4" i="70"/>
  <c r="B4" i="69"/>
  <c r="B4" i="68"/>
  <c r="B4" i="67"/>
  <c r="B4" i="66"/>
  <c r="B4" i="65"/>
  <c r="B4" i="64"/>
  <c r="B4" i="63"/>
  <c r="B4" i="62"/>
  <c r="B4" i="61"/>
  <c r="B4" i="60"/>
  <c r="B4" i="59"/>
  <c r="B4" i="58"/>
  <c r="B4" i="57"/>
  <c r="B4" i="56"/>
  <c r="B4" i="55"/>
  <c r="B4" i="54"/>
  <c r="B4" i="53"/>
  <c r="B4" i="52"/>
  <c r="B4" i="51"/>
  <c r="B4" i="50"/>
  <c r="B4" i="49"/>
  <c r="B4" i="48"/>
  <c r="B4" i="47"/>
  <c r="B4" i="46"/>
  <c r="B4" i="45"/>
  <c r="B4" i="44"/>
  <c r="B4" i="43"/>
  <c r="B4" i="42"/>
  <c r="B4" i="41"/>
  <c r="B4" i="40"/>
  <c r="B4" i="39"/>
  <c r="B4" i="38"/>
  <c r="B4" i="37"/>
  <c r="B4" i="36"/>
  <c r="B4" i="35"/>
  <c r="B4" i="34"/>
  <c r="B4" i="33"/>
  <c r="B4" i="32"/>
  <c r="B4" i="31"/>
  <c r="B4" i="30"/>
  <c r="B4" i="29"/>
  <c r="B4" i="28"/>
  <c r="B4" i="27"/>
  <c r="B4" i="26"/>
  <c r="B4" i="25"/>
  <c r="B4" i="24"/>
  <c r="B4" i="23"/>
  <c r="B4" i="22"/>
  <c r="B4" i="21"/>
  <c r="B4" i="20"/>
  <c r="B4" i="19"/>
  <c r="B4" i="18"/>
  <c r="B4" i="17"/>
  <c r="B4" i="16"/>
  <c r="B4" i="15"/>
  <c r="B4" i="14"/>
  <c r="B4" i="13"/>
  <c r="B4" i="12"/>
  <c r="B4" i="11"/>
  <c r="B4" i="10"/>
  <c r="B4" i="9"/>
  <c r="B4" i="8"/>
  <c r="B4" i="7"/>
  <c r="B4" i="6"/>
  <c r="B4" i="5"/>
  <c r="B4" i="4"/>
  <c r="B4" i="3"/>
  <c r="B4" i="2"/>
  <c r="G83" i="1"/>
  <c r="G82" i="1"/>
  <c r="G81" i="1"/>
  <c r="G80" i="1"/>
  <c r="G79" i="1"/>
  <c r="G78" i="1"/>
  <c r="G77" i="1"/>
  <c r="G76" i="1"/>
  <c r="G75" i="1"/>
  <c r="G74" i="1"/>
  <c r="G73" i="1"/>
  <c r="G72" i="1"/>
  <c r="G71" i="1"/>
  <c r="G70" i="1"/>
  <c r="G69" i="1"/>
  <c r="G68" i="1"/>
  <c r="G67" i="1"/>
  <c r="G66" i="1"/>
  <c r="G65" i="1"/>
  <c r="G64" i="1"/>
  <c r="G63" i="1"/>
  <c r="G62" i="1"/>
  <c r="G61" i="1"/>
  <c r="G60" i="1"/>
  <c r="G59" i="1"/>
  <c r="G58" i="1"/>
  <c r="G57" i="1"/>
  <c r="G56" i="1"/>
  <c r="G55" i="1"/>
  <c r="G54" i="1"/>
  <c r="G53" i="1"/>
  <c r="G52" i="1"/>
  <c r="G51" i="1"/>
  <c r="G50" i="1"/>
  <c r="G49" i="1"/>
  <c r="G48" i="1"/>
  <c r="G47" i="1"/>
  <c r="G46" i="1"/>
  <c r="G45" i="1"/>
  <c r="G44" i="1"/>
  <c r="G43" i="1"/>
  <c r="G42" i="1"/>
  <c r="G41" i="1"/>
  <c r="G40" i="1"/>
  <c r="G39" i="1"/>
  <c r="G38" i="1"/>
  <c r="G37" i="1"/>
  <c r="G36" i="1"/>
  <c r="G35" i="1"/>
  <c r="G34" i="1"/>
  <c r="G33" i="1"/>
  <c r="G32" i="1"/>
  <c r="G31" i="1"/>
  <c r="G30" i="1"/>
  <c r="G29" i="1"/>
  <c r="G28" i="1"/>
  <c r="G27" i="1"/>
  <c r="G26" i="1"/>
  <c r="G25" i="1"/>
  <c r="G24" i="1"/>
  <c r="G23" i="1"/>
  <c r="G22" i="1"/>
  <c r="G21" i="1"/>
  <c r="G20" i="1"/>
  <c r="G19" i="1"/>
  <c r="G18" i="1"/>
  <c r="G17" i="1"/>
  <c r="G16" i="1"/>
  <c r="G15" i="1"/>
  <c r="G14" i="1"/>
  <c r="G13" i="1"/>
  <c r="G12" i="1"/>
  <c r="G11" i="1"/>
  <c r="G10" i="1"/>
  <c r="G9" i="1"/>
  <c r="G8" i="1"/>
  <c r="G7" i="1"/>
</calcChain>
</file>

<file path=xl/sharedStrings.xml><?xml version="1.0" encoding="utf-8"?>
<sst xmlns="http://schemas.openxmlformats.org/spreadsheetml/2006/main" count="6021" uniqueCount="872">
  <si>
    <t>①4～11歳のスポーツライフに関する調査2021（第16回）クロス集計結果（Q3以外N表）</t>
  </si>
  <si>
    <t>No</t>
  </si>
  <si>
    <t>表頭</t>
  </si>
  <si>
    <t>タイトル</t>
  </si>
  <si>
    <t>型</t>
  </si>
  <si>
    <t>表側</t>
  </si>
  <si>
    <t>N</t>
  </si>
  <si>
    <t>アイテム条件</t>
  </si>
  <si>
    <t>出力条件</t>
  </si>
  <si>
    <t>表肩</t>
  </si>
  <si>
    <t>表頭:地域(SA)</t>
  </si>
  <si>
    <t>表側:基本軸(MA)</t>
  </si>
  <si>
    <t>全体</t>
  </si>
  <si>
    <t>北海道</t>
  </si>
  <si>
    <t>東北</t>
  </si>
  <si>
    <t>関東</t>
  </si>
  <si>
    <t>中部</t>
  </si>
  <si>
    <t>近畿</t>
  </si>
  <si>
    <t>中国</t>
  </si>
  <si>
    <t>四国</t>
  </si>
  <si>
    <t>九州</t>
  </si>
  <si>
    <t>地域</t>
  </si>
  <si>
    <t>都市規模</t>
  </si>
  <si>
    <t>２１大都市（計）</t>
  </si>
  <si>
    <t>東京都区部</t>
  </si>
  <si>
    <t>２０大都市</t>
  </si>
  <si>
    <t>その他の市（計）</t>
  </si>
  <si>
    <t>人口１０万人以上の市</t>
  </si>
  <si>
    <t>人口１０万人未満の市</t>
  </si>
  <si>
    <t>町村</t>
  </si>
  <si>
    <t>性別</t>
  </si>
  <si>
    <t>男子</t>
  </si>
  <si>
    <t>女子</t>
  </si>
  <si>
    <t>学校</t>
  </si>
  <si>
    <t>小学校</t>
  </si>
  <si>
    <t>保育園</t>
  </si>
  <si>
    <t>幼稚園</t>
  </si>
  <si>
    <t>その他</t>
  </si>
  <si>
    <t>認定こども園</t>
  </si>
  <si>
    <t>在学・在園していない</t>
  </si>
  <si>
    <t>性・学校</t>
  </si>
  <si>
    <t>男子（計）</t>
  </si>
  <si>
    <t>女子（計）</t>
  </si>
  <si>
    <t>学年</t>
  </si>
  <si>
    <t>未就学児（計）</t>
  </si>
  <si>
    <t>年中（４歳児クラス）</t>
  </si>
  <si>
    <t>年長（５歳児クラス）</t>
  </si>
  <si>
    <t>小学生（計）</t>
  </si>
  <si>
    <t>１年生</t>
  </si>
  <si>
    <t>２年生</t>
  </si>
  <si>
    <t>３年生</t>
  </si>
  <si>
    <t>４年生</t>
  </si>
  <si>
    <t>５年生</t>
  </si>
  <si>
    <t>６年生</t>
  </si>
  <si>
    <t>SA</t>
  </si>
  <si>
    <t>基本軸</t>
  </si>
  <si>
    <t>MA</t>
  </si>
  <si>
    <t xml:space="preserve"> </t>
  </si>
  <si>
    <t>表頭:都市規模(MA)</t>
  </si>
  <si>
    <t>表頭:Ｑ１－１年齢(SA)</t>
  </si>
  <si>
    <t>４歳</t>
  </si>
  <si>
    <t>５歳</t>
  </si>
  <si>
    <t>６歳</t>
  </si>
  <si>
    <t>７歳</t>
  </si>
  <si>
    <t>８歳</t>
  </si>
  <si>
    <t>９歳</t>
  </si>
  <si>
    <t>１０歳</t>
  </si>
  <si>
    <t>１１歳</t>
  </si>
  <si>
    <t>Ｑ１－１年齢</t>
  </si>
  <si>
    <t>表頭:Ｑ１－２性別(SA)</t>
  </si>
  <si>
    <t>Ｑ１－２性別</t>
  </si>
  <si>
    <t>表頭:Ｑ１－３学校(SA)</t>
  </si>
  <si>
    <t>Ｑ１－３学校</t>
  </si>
  <si>
    <t>表頭:Ｑ１－４学年(SA)</t>
  </si>
  <si>
    <t xml:space="preserve">    アイテム条件:【在学・在園中】</t>
  </si>
  <si>
    <t>Ｑ１－４学年</t>
  </si>
  <si>
    <t>【在学・在園中】</t>
  </si>
  <si>
    <t>表頭:性・学校(MA)</t>
  </si>
  <si>
    <t>表頭:学年(MA)</t>
  </si>
  <si>
    <t>表頭:就学状況(SA)</t>
  </si>
  <si>
    <t>未就学児</t>
  </si>
  <si>
    <t>小学１・２年</t>
  </si>
  <si>
    <t>小学３・４年</t>
  </si>
  <si>
    <t>小学５・６年</t>
  </si>
  <si>
    <t>就学状況</t>
  </si>
  <si>
    <t>表頭:性・就学状況(MA)</t>
  </si>
  <si>
    <t>性・就学状況</t>
  </si>
  <si>
    <t>表頭:Ｑ２　過去１年間におこなった運動・スポーツ・運動あそび(MA)</t>
  </si>
  <si>
    <t>サッカー</t>
  </si>
  <si>
    <t>フットサル</t>
  </si>
  <si>
    <t>キックベースボール</t>
  </si>
  <si>
    <t>ゴルフ</t>
  </si>
  <si>
    <t>野球</t>
  </si>
  <si>
    <t>ソフトボール</t>
  </si>
  <si>
    <t>キャッチボール</t>
  </si>
  <si>
    <t>バスケットボール</t>
  </si>
  <si>
    <t>３ｏｎ３（スリー・オン・スリー・バスケットボール）</t>
  </si>
  <si>
    <t>バレーボール</t>
  </si>
  <si>
    <t>ソフトバレーボール</t>
  </si>
  <si>
    <t>ハンドボール</t>
  </si>
  <si>
    <t>バドミントン</t>
  </si>
  <si>
    <t>ラグビー</t>
  </si>
  <si>
    <t>タグラグビー</t>
  </si>
  <si>
    <t>ボウリング</t>
  </si>
  <si>
    <t>卓球</t>
  </si>
  <si>
    <t>ゲートボール</t>
  </si>
  <si>
    <t>テニス（硬式）</t>
  </si>
  <si>
    <t>ソフトテニス（軟式）</t>
  </si>
  <si>
    <t>ドッジボール</t>
  </si>
  <si>
    <t>フライングディスク（フリスビー）</t>
  </si>
  <si>
    <t>ダブルダッチ（２本の長なわとびの一種）</t>
  </si>
  <si>
    <t>つなひき</t>
  </si>
  <si>
    <t>なわとび（長なわとびを含む）</t>
  </si>
  <si>
    <t>エアロビックダンス</t>
  </si>
  <si>
    <t>体操（軽い体操・ラジオ体操など）</t>
  </si>
  <si>
    <t>体操競技</t>
  </si>
  <si>
    <t>新体操</t>
  </si>
  <si>
    <t>トランポリン</t>
  </si>
  <si>
    <t>バレエ</t>
  </si>
  <si>
    <t>フォークダンス</t>
  </si>
  <si>
    <t>ジャズダンス</t>
  </si>
  <si>
    <t>ヒップホップダンス</t>
  </si>
  <si>
    <t>筋力トレーニング</t>
  </si>
  <si>
    <t>ウォーキング</t>
  </si>
  <si>
    <t>ジョギング・ランニング</t>
  </si>
  <si>
    <t>陸上競技</t>
  </si>
  <si>
    <t>かけっこ</t>
  </si>
  <si>
    <t>水泳（スイミング）</t>
  </si>
  <si>
    <t>空手</t>
  </si>
  <si>
    <t>弓道</t>
  </si>
  <si>
    <t>剣道</t>
  </si>
  <si>
    <t>柔道</t>
  </si>
  <si>
    <t>相撲</t>
  </si>
  <si>
    <t>海水浴</t>
  </si>
  <si>
    <t>カヌー</t>
  </si>
  <si>
    <t>サーフィン</t>
  </si>
  <si>
    <t>シュノーケリング</t>
  </si>
  <si>
    <t>スクーバダイビング</t>
  </si>
  <si>
    <t>ボート</t>
  </si>
  <si>
    <t>ボディボード</t>
  </si>
  <si>
    <t>キャンプ</t>
  </si>
  <si>
    <t>釣り</t>
  </si>
  <si>
    <t>ハイキング</t>
  </si>
  <si>
    <t>登山</t>
  </si>
  <si>
    <t>ウォークラリー</t>
  </si>
  <si>
    <t>オリエンテーリング</t>
  </si>
  <si>
    <t>スキー</t>
  </si>
  <si>
    <t>スノーボード</t>
  </si>
  <si>
    <t>スケート</t>
  </si>
  <si>
    <t>そり</t>
  </si>
  <si>
    <t>一輪車</t>
  </si>
  <si>
    <t>インラインスケート</t>
  </si>
  <si>
    <t>ローラースケート</t>
  </si>
  <si>
    <t>スケートボード（スケボー）</t>
  </si>
  <si>
    <t>キックボード</t>
  </si>
  <si>
    <t>サイクリング</t>
  </si>
  <si>
    <t>おにごっこ</t>
  </si>
  <si>
    <t>かくれんぼ</t>
  </si>
  <si>
    <t>カンけり</t>
  </si>
  <si>
    <t>木登り</t>
  </si>
  <si>
    <t>ゴムとび</t>
  </si>
  <si>
    <t>自転車あそび</t>
  </si>
  <si>
    <t>竹馬</t>
  </si>
  <si>
    <t>鉄棒</t>
  </si>
  <si>
    <t>フィールドアスレチック</t>
  </si>
  <si>
    <t>ぶらんこ</t>
  </si>
  <si>
    <t>合気道</t>
  </si>
  <si>
    <t>アイススケート</t>
  </si>
  <si>
    <t>アクロバットダンス</t>
  </si>
  <si>
    <t>ｅスポーツ</t>
  </si>
  <si>
    <t>うんてい</t>
  </si>
  <si>
    <t>かたき</t>
  </si>
  <si>
    <t>カヤック</t>
  </si>
  <si>
    <t>川遊び</t>
  </si>
  <si>
    <t>クライミング</t>
  </si>
  <si>
    <t>グラウンドゴルフ</t>
  </si>
  <si>
    <t>クロスカントリー</t>
  </si>
  <si>
    <t>警ドロ</t>
  </si>
  <si>
    <t>KPOPダンス</t>
  </si>
  <si>
    <t>サップ</t>
  </si>
  <si>
    <t>散歩</t>
  </si>
  <si>
    <t>三輪車</t>
  </si>
  <si>
    <t>社交ダンス</t>
  </si>
  <si>
    <t>ジャングルジム</t>
  </si>
  <si>
    <t>乗馬</t>
  </si>
  <si>
    <t>少林寺拳法</t>
  </si>
  <si>
    <t>スキージャンプ</t>
  </si>
  <si>
    <t>ストライダー（キックバイク）</t>
  </si>
  <si>
    <t>素振り</t>
  </si>
  <si>
    <t>スポーツチャンバラ</t>
  </si>
  <si>
    <t>創作ダンス</t>
  </si>
  <si>
    <t>太鼓（和太鼓）</t>
  </si>
  <si>
    <t>タイヤ遊び</t>
  </si>
  <si>
    <t>だるまさんがころんだ</t>
  </si>
  <si>
    <t>ダンス／おどり</t>
  </si>
  <si>
    <t>チアダンス</t>
  </si>
  <si>
    <t>チアリーディング</t>
  </si>
  <si>
    <t>テコンドー</t>
  </si>
  <si>
    <t>てんか（ボール運動）</t>
  </si>
  <si>
    <t>ドッヂビー</t>
  </si>
  <si>
    <t>とび箱</t>
  </si>
  <si>
    <t>どろ遊び</t>
  </si>
  <si>
    <t>登り棒</t>
  </si>
  <si>
    <t>パークゴルフ</t>
  </si>
  <si>
    <t>バイク</t>
  </si>
  <si>
    <t>バッティング</t>
  </si>
  <si>
    <t>バトントワリング</t>
  </si>
  <si>
    <t>バランスボール</t>
  </si>
  <si>
    <t>ピラティス</t>
  </si>
  <si>
    <t>フィットネス</t>
  </si>
  <si>
    <t>フラフープ</t>
  </si>
  <si>
    <t>ブレイブボード</t>
  </si>
  <si>
    <t>ボーイスカウト／ガールスカウト</t>
  </si>
  <si>
    <t>ボール遊び</t>
  </si>
  <si>
    <t>ボール投げ</t>
  </si>
  <si>
    <t>ボクシング</t>
  </si>
  <si>
    <t>ボッチャ</t>
  </si>
  <si>
    <t>ホッピング</t>
  </si>
  <si>
    <t>マット運動</t>
  </si>
  <si>
    <t>祭りの踊り</t>
  </si>
  <si>
    <t>マラソン</t>
  </si>
  <si>
    <t>水遊び</t>
  </si>
  <si>
    <t>モータースポーツ</t>
  </si>
  <si>
    <t>遊具遊び</t>
  </si>
  <si>
    <t>ヨガ</t>
  </si>
  <si>
    <t>よさこい</t>
  </si>
  <si>
    <t>ラフティング</t>
  </si>
  <si>
    <t>レスリング</t>
  </si>
  <si>
    <t>ろくぼく</t>
  </si>
  <si>
    <t>その他・不明</t>
  </si>
  <si>
    <t>１年間、運動・スポーツはしなかった</t>
  </si>
  <si>
    <t>無回答</t>
  </si>
  <si>
    <t>回答計</t>
  </si>
  <si>
    <t>Ｑ２　過去１年間におこなった運動・スポーツ・運動あそび</t>
  </si>
  <si>
    <t>表頭:Ｑ３ア．年間実施頻度分類(SA)</t>
  </si>
  <si>
    <t>非実施（０回／年）</t>
  </si>
  <si>
    <t>週１回未満（１～５１回／年）</t>
  </si>
  <si>
    <t>週１回以上２回未満（５２～１０３回／年）</t>
  </si>
  <si>
    <t>週２回以上３回未満（１０４～１５５回／年）</t>
  </si>
  <si>
    <t>週３回以上４回未満（１５６～２０７回／年）</t>
  </si>
  <si>
    <t>週４回以上５回未満（２０８～２５９回／年）</t>
  </si>
  <si>
    <t>週５回以上６回未満（２６０～３１１回／年）</t>
  </si>
  <si>
    <t>週６回以上７回未満（３１２～３６３回／年）</t>
  </si>
  <si>
    <t>週７回以上（３６４回以上／年）</t>
  </si>
  <si>
    <t>平均（回／年）</t>
  </si>
  <si>
    <t>標準偏差</t>
  </si>
  <si>
    <t>Ｑ３ア．年間実施頻度分類</t>
  </si>
  <si>
    <t>表頭:Ｑ３ア．実施頻度群(SA)</t>
  </si>
  <si>
    <t>非実施群（０回／年）</t>
  </si>
  <si>
    <t>低頻度群（年１回以上週３回未満）</t>
  </si>
  <si>
    <t>中頻度群（週３回以上週７回未満）</t>
  </si>
  <si>
    <t>高頻度群（週７回以上）</t>
  </si>
  <si>
    <t>Ｑ３ア．実施頻度群</t>
  </si>
  <si>
    <t>表頭:Ｑ４　過去１年間に運動・スポーツ・運動あそびをした理由(MA)</t>
  </si>
  <si>
    <t xml:space="preserve">    アイテム条件:【この1年間に運動をした人】</t>
  </si>
  <si>
    <t>楽しいから</t>
  </si>
  <si>
    <t>好きだから</t>
  </si>
  <si>
    <t>うまくなりたいから</t>
  </si>
  <si>
    <t>練習をしたいから</t>
  </si>
  <si>
    <t>勝ちたいから</t>
  </si>
  <si>
    <t>からだを動かしたいから</t>
  </si>
  <si>
    <t>みんなで集まりたいから</t>
  </si>
  <si>
    <t>新しい友だちと知りあえそうだから</t>
  </si>
  <si>
    <t>自分の得意なことをやりたいから</t>
  </si>
  <si>
    <t>自分を認めてもらいたいから</t>
  </si>
  <si>
    <t>進学にいかせそうだから</t>
  </si>
  <si>
    <t>他にすることがないから</t>
  </si>
  <si>
    <t>友だちに誘われたから</t>
  </si>
  <si>
    <t>親にすすめられたから</t>
  </si>
  <si>
    <t>兄弟姉妹がやっているから</t>
  </si>
  <si>
    <t>先生にすすめられたから</t>
  </si>
  <si>
    <t>授業や部活、クラブ、習い事としてやらなければいけないものだから</t>
  </si>
  <si>
    <t>体力作り・体力強化</t>
  </si>
  <si>
    <t>健康のため</t>
  </si>
  <si>
    <t>目標達成のため</t>
  </si>
  <si>
    <t>Ｑ４　過去１年間に運動・スポーツ・運動あそびをした理由</t>
  </si>
  <si>
    <t>【この1年間に運動をした人】</t>
  </si>
  <si>
    <t>表頭:Ｑ５　過去1年間に運動・スポーツ・運動あそびで１週間以上活動を休むケガの有無(SA)</t>
  </si>
  <si>
    <t>ある</t>
  </si>
  <si>
    <t>ない</t>
  </si>
  <si>
    <t>Ｑ５　過去1年間に運動・スポーツ・運動あそびで１週間以上活動を休むケガの有無</t>
  </si>
  <si>
    <t>表頭:Ｑ５＿１　ケガの部分(MA)</t>
  </si>
  <si>
    <t xml:space="preserve">    アイテム条件:【この1年間にけがをした人】</t>
  </si>
  <si>
    <t>あご</t>
  </si>
  <si>
    <t>足</t>
  </si>
  <si>
    <t>足首</t>
  </si>
  <si>
    <t>足の裏</t>
  </si>
  <si>
    <t>足の甲</t>
  </si>
  <si>
    <t>足の靭帯</t>
  </si>
  <si>
    <t>足の爪</t>
  </si>
  <si>
    <t>足の指</t>
  </si>
  <si>
    <t>頭</t>
  </si>
  <si>
    <t>顔</t>
  </si>
  <si>
    <t>かかと</t>
  </si>
  <si>
    <t>肩</t>
  </si>
  <si>
    <t>首</t>
  </si>
  <si>
    <t>くるぶし</t>
  </si>
  <si>
    <t>股関節</t>
  </si>
  <si>
    <t>腰</t>
  </si>
  <si>
    <t>腰から臀部</t>
  </si>
  <si>
    <t>鎖骨</t>
  </si>
  <si>
    <t>すね</t>
  </si>
  <si>
    <t>背中</t>
  </si>
  <si>
    <t>手</t>
  </si>
  <si>
    <t>手首</t>
  </si>
  <si>
    <t>手のひら</t>
  </si>
  <si>
    <t>手の指</t>
  </si>
  <si>
    <t>鼻</t>
  </si>
  <si>
    <t>ひざ</t>
  </si>
  <si>
    <t>ひじ</t>
  </si>
  <si>
    <t>ふくらはぎ</t>
  </si>
  <si>
    <t>目</t>
  </si>
  <si>
    <t>もも</t>
  </si>
  <si>
    <t>指</t>
  </si>
  <si>
    <t>脇腹</t>
  </si>
  <si>
    <t>ハムストリングス</t>
  </si>
  <si>
    <t>腕</t>
  </si>
  <si>
    <t>胸</t>
  </si>
  <si>
    <t>腸骨</t>
  </si>
  <si>
    <t>肋骨</t>
  </si>
  <si>
    <t>肝臓</t>
  </si>
  <si>
    <t>口</t>
  </si>
  <si>
    <t>Ｑ５＿１　ケガの部分</t>
  </si>
  <si>
    <t>【この1年間にけがをした人】</t>
  </si>
  <si>
    <t>表頭:Ｑ５＿２　ケガの状態(MA)</t>
  </si>
  <si>
    <t>亜脱臼</t>
  </si>
  <si>
    <t>痛み</t>
  </si>
  <si>
    <t>炎症</t>
  </si>
  <si>
    <t>オスグッド</t>
  </si>
  <si>
    <t>関節炎</t>
  </si>
  <si>
    <t>傷</t>
  </si>
  <si>
    <t>切り傷</t>
  </si>
  <si>
    <t>亀裂骨折</t>
  </si>
  <si>
    <t>筋損傷</t>
  </si>
  <si>
    <t>筋断裂</t>
  </si>
  <si>
    <t>筋肉痛</t>
  </si>
  <si>
    <t>筋肉疲労</t>
  </si>
  <si>
    <t>腱鞘炎</t>
  </si>
  <si>
    <t>腱損傷</t>
  </si>
  <si>
    <t>骨折</t>
  </si>
  <si>
    <t>骨膜炎</t>
  </si>
  <si>
    <t>座骨神経痛</t>
  </si>
  <si>
    <t>膝蓋靭帯炎</t>
  </si>
  <si>
    <t>出血</t>
  </si>
  <si>
    <t>シンスプリント</t>
  </si>
  <si>
    <t>靭帯炎症</t>
  </si>
  <si>
    <t>靭帯損傷</t>
  </si>
  <si>
    <t>すり傷</t>
  </si>
  <si>
    <t>成長痛</t>
  </si>
  <si>
    <t>そくわん症</t>
  </si>
  <si>
    <t>脱臼</t>
  </si>
  <si>
    <t>打撲</t>
  </si>
  <si>
    <t>突き指</t>
  </si>
  <si>
    <t>内出血</t>
  </si>
  <si>
    <t>肉離れ</t>
  </si>
  <si>
    <t>ねんざ</t>
  </si>
  <si>
    <t>剥離骨折</t>
  </si>
  <si>
    <t>半月板損傷</t>
  </si>
  <si>
    <t>ひび</t>
  </si>
  <si>
    <t>皮膚剥け</t>
  </si>
  <si>
    <t>疲労</t>
  </si>
  <si>
    <t>疲労骨折</t>
  </si>
  <si>
    <t>疲労骨折寸前</t>
  </si>
  <si>
    <t>付着部炎</t>
  </si>
  <si>
    <t>分離症の疑い</t>
  </si>
  <si>
    <t>ヘルニア</t>
  </si>
  <si>
    <t>骨のずれ</t>
  </si>
  <si>
    <t>野球肩</t>
  </si>
  <si>
    <t>野球ひじ</t>
  </si>
  <si>
    <t>腰椎分離症</t>
  </si>
  <si>
    <t>離断性骨軟骨炎</t>
  </si>
  <si>
    <t>かたまった</t>
  </si>
  <si>
    <t>ひざに水がたまった</t>
  </si>
  <si>
    <t>まめがつぶれた</t>
  </si>
  <si>
    <t>検査結果待ち</t>
  </si>
  <si>
    <t>テニスひじ</t>
  </si>
  <si>
    <t>腰痛</t>
  </si>
  <si>
    <t>圧迫骨折</t>
  </si>
  <si>
    <t>陥没骨折</t>
  </si>
  <si>
    <t>ぎっくり腰</t>
  </si>
  <si>
    <t>肝損傷</t>
  </si>
  <si>
    <t>筋膜炎</t>
  </si>
  <si>
    <t>骨端線損傷</t>
  </si>
  <si>
    <t>ジャンパー膝</t>
  </si>
  <si>
    <t>ランナーズニー</t>
  </si>
  <si>
    <t>筋ちがい</t>
  </si>
  <si>
    <t>膝蓋骨骨折</t>
  </si>
  <si>
    <t>爪が割れた</t>
  </si>
  <si>
    <t>骨ささくれ</t>
  </si>
  <si>
    <t>鵞足炎</t>
  </si>
  <si>
    <t>大腿骨頭すべり症</t>
  </si>
  <si>
    <t>環軸椎回旋位固定</t>
  </si>
  <si>
    <t>とびひ</t>
  </si>
  <si>
    <t>むちうち</t>
  </si>
  <si>
    <t>あざ</t>
  </si>
  <si>
    <t>シーバー病（セーバー）</t>
  </si>
  <si>
    <t>種子骨障害</t>
  </si>
  <si>
    <t>網膜剥離</t>
  </si>
  <si>
    <t>骨挫傷</t>
  </si>
  <si>
    <t>肩鎖関節損傷</t>
  </si>
  <si>
    <t>三角骨</t>
  </si>
  <si>
    <t>脳震盪</t>
  </si>
  <si>
    <t>筋腱炎</t>
  </si>
  <si>
    <t>Ｑ５＿２　ケガの状態</t>
  </si>
  <si>
    <t>表頭:Ｑ５＿３　ケガをした時期(SA)</t>
  </si>
  <si>
    <t>２０２０年６～８月</t>
  </si>
  <si>
    <t>２０２０年９～１１月</t>
  </si>
  <si>
    <t>２０２０年１２月～２０２１年２月</t>
  </si>
  <si>
    <t>２０２１年３～５月</t>
  </si>
  <si>
    <t>Ｑ５＿３　ケガをした時期</t>
  </si>
  <si>
    <t>表頭:Ｑ６　運動・スポーツ・運動あそびをしない理由(MA)</t>
  </si>
  <si>
    <t xml:space="preserve">    アイテム条件:【この1年間に運動していない人】</t>
  </si>
  <si>
    <t>得意ではないから</t>
  </si>
  <si>
    <t>きらいだから</t>
  </si>
  <si>
    <t>つまらないから</t>
  </si>
  <si>
    <t>疲れるから</t>
  </si>
  <si>
    <t>面倒だから</t>
  </si>
  <si>
    <t>場所がないから</t>
  </si>
  <si>
    <t>時間がないから</t>
  </si>
  <si>
    <t>施設がないから</t>
  </si>
  <si>
    <t>運動・スポーツより他にしたいことがあるから</t>
  </si>
  <si>
    <t>恥ずかしいから</t>
  </si>
  <si>
    <t>仲間（友だち）がいないから</t>
  </si>
  <si>
    <t>お金がかかるから</t>
  </si>
  <si>
    <t>勉強や習いごとでいそがしいから</t>
  </si>
  <si>
    <t>からだの調子が悪くてスポーツができないから</t>
  </si>
  <si>
    <t>自分のやりたいと思う運動・スポーツがないから</t>
  </si>
  <si>
    <t>新型コロナウイルスへの感染が不安だから</t>
  </si>
  <si>
    <t>必要がない・したいと思わない</t>
  </si>
  <si>
    <t>障害があるため</t>
  </si>
  <si>
    <t>Ｑ６　運動・スポーツ・運動あそびをしない理由</t>
  </si>
  <si>
    <t>【この1年間に運動していない人】</t>
  </si>
  <si>
    <t>表頭:Ｑ７　今入っている学校の運動部やサークル等(MA)</t>
  </si>
  <si>
    <t>学校のクラブ活動・運動部活動</t>
  </si>
  <si>
    <t>民間のスポーツクラブ</t>
  </si>
  <si>
    <t>地域のスポーツクラブ</t>
  </si>
  <si>
    <t>幼稚園や保育園のサークル・教室・クラブ</t>
  </si>
  <si>
    <t>個人のレッスン</t>
  </si>
  <si>
    <t>市町村のスポーツ教室</t>
  </si>
  <si>
    <t>ボーイスカウト</t>
  </si>
  <si>
    <t>不明</t>
  </si>
  <si>
    <t>どこにもはいっていない</t>
  </si>
  <si>
    <t>運動部等に入っている（計）</t>
  </si>
  <si>
    <t>Ｑ７　今入っている学校の運動部やサークル等</t>
  </si>
  <si>
    <t>表頭:Ｑ８　運動・スポーツ・運動あそびをするのは好きか(SA)</t>
  </si>
  <si>
    <t>好き</t>
  </si>
  <si>
    <t>どちらかというと好き</t>
  </si>
  <si>
    <t>どちらかというときらい</t>
  </si>
  <si>
    <t>きらい</t>
  </si>
  <si>
    <t>好き（計）</t>
  </si>
  <si>
    <t>きらい（計）</t>
  </si>
  <si>
    <t>Ｑ８　運動・スポーツ・運動あそびをするのは好きか</t>
  </si>
  <si>
    <t>表頭:Ｑ９　習いごとの実施状況(SA)</t>
  </si>
  <si>
    <t>Ｑ９　習いごとの実施状況</t>
  </si>
  <si>
    <t>している</t>
  </si>
  <si>
    <t>していない</t>
  </si>
  <si>
    <t>表頭:Ｑ９ＳＱ１　現在の習いごと(MA)</t>
  </si>
  <si>
    <t xml:space="preserve">    アイテム条件:【習い事をしている人】</t>
  </si>
  <si>
    <t>ピアノ</t>
  </si>
  <si>
    <t>そろばん</t>
  </si>
  <si>
    <t>習字</t>
  </si>
  <si>
    <t>学習塾</t>
  </si>
  <si>
    <t>絵画</t>
  </si>
  <si>
    <t>英会話</t>
  </si>
  <si>
    <t>プログラミング</t>
  </si>
  <si>
    <t>歌</t>
  </si>
  <si>
    <t>英語・語学</t>
  </si>
  <si>
    <t>エレクトーン</t>
  </si>
  <si>
    <t>音楽</t>
  </si>
  <si>
    <t>科学教室</t>
  </si>
  <si>
    <t>家庭教師</t>
  </si>
  <si>
    <t>ギター</t>
  </si>
  <si>
    <t>硬筆・書き方・書道</t>
  </si>
  <si>
    <t>茶道</t>
  </si>
  <si>
    <t>三線</t>
  </si>
  <si>
    <t>算数塾</t>
  </si>
  <si>
    <t>手芸</t>
  </si>
  <si>
    <t>吹奏楽（ブラスバンド）</t>
  </si>
  <si>
    <t>知育教育</t>
  </si>
  <si>
    <t>通信学習</t>
  </si>
  <si>
    <t>ドラム</t>
  </si>
  <si>
    <t>トランペット</t>
  </si>
  <si>
    <t>バイオリン</t>
  </si>
  <si>
    <t>パソコン</t>
  </si>
  <si>
    <t>ミュージカル</t>
  </si>
  <si>
    <t>ものづくり</t>
  </si>
  <si>
    <t>幼児教室</t>
  </si>
  <si>
    <t>リトミック</t>
  </si>
  <si>
    <t>料理</t>
  </si>
  <si>
    <t>ロボット教室</t>
  </si>
  <si>
    <t>テニス</t>
  </si>
  <si>
    <t>バトミントン</t>
  </si>
  <si>
    <t>体操</t>
  </si>
  <si>
    <t>ダンス（ヒップホップダンス・ジャズダンスなど）</t>
  </si>
  <si>
    <t>スポーツクラブ（フィットネスクラブ）</t>
  </si>
  <si>
    <t>体育クラブ、スポーツ教室</t>
  </si>
  <si>
    <t>チアリーディング・チアダンス</t>
  </si>
  <si>
    <t>フラダンス</t>
  </si>
  <si>
    <t>ボーイスカウト・ガールスカウト</t>
  </si>
  <si>
    <t>ボクシング、ボクササイズ</t>
  </si>
  <si>
    <t>ボルダリング</t>
  </si>
  <si>
    <t>リズムダンス</t>
  </si>
  <si>
    <t>琉舞</t>
  </si>
  <si>
    <t>学習や文化・芸術系の習いごと（計）</t>
  </si>
  <si>
    <t>球技やチームスポーツ系の習いごと（計）</t>
  </si>
  <si>
    <t>球技以外のスポーツ系の習いごと（計）</t>
  </si>
  <si>
    <t>Ｑ９ＳＱ１　現在の習いごと</t>
  </si>
  <si>
    <t>【習い事をしている人】</t>
  </si>
  <si>
    <t>表頭:Q１０　コロナ拡大後の運動時間や環境の変化の有無(SA)</t>
  </si>
  <si>
    <t>はい</t>
  </si>
  <si>
    <t>いいえ</t>
  </si>
  <si>
    <t>Q１０　コロナ拡大後の運動時間や環境の変化の有無</t>
  </si>
  <si>
    <t>表頭:Q１０ＳＱ１　具体的な環境変化の内容(MA)</t>
  </si>
  <si>
    <t xml:space="preserve">    アイテム条件:【環境に変化ありの人】</t>
  </si>
  <si>
    <t>園・校庭やホール、体育館がいままでどおり使えなくなったことがあった</t>
  </si>
  <si>
    <t>園・学校で貸し出しているボールなどの用具が使えなくなったことがあった</t>
  </si>
  <si>
    <t>スポーツ教室やスポーツ少年団、学校の運動クラブなどの活動が減ったことがあった</t>
  </si>
  <si>
    <t>公園や広場が閉鎖されたことがあった</t>
  </si>
  <si>
    <t>参加予定のスポーツ大会が延期・中止になったことがあった</t>
  </si>
  <si>
    <t>運動・スポーツ・運動あそびをする時間が増えた</t>
  </si>
  <si>
    <t>運動・スポーツ・運動あそびをする時間が減った</t>
  </si>
  <si>
    <t>オンラインを活用して運動・スポーツ・運動あそびをすることが増えた</t>
  </si>
  <si>
    <t>家族と運動・スポーツ・運動あそびをする時間が増えた</t>
  </si>
  <si>
    <t>外出や外で運動する機会が減った</t>
  </si>
  <si>
    <t>マスクをして運動するようになった</t>
  </si>
  <si>
    <t>Q１０ＳＱ１　具体的な環境変化の内容</t>
  </si>
  <si>
    <t>【環境に変化ありの人】</t>
  </si>
  <si>
    <t>表頭:Q１１　新型コロナ拡大による運動・スポーツに対する気持ちの変化(MA)</t>
  </si>
  <si>
    <t>運動・スポーツ・運動あそびをしていても感染しないか気になるようになった</t>
  </si>
  <si>
    <t>活動中に肩を組んだり握手をしたりすることにとまどいを感じるようになった</t>
  </si>
  <si>
    <t>友達やチームの仲間と一緒に運動・スポーツ・運動あそびをできることがうれしいと思うようになった</t>
  </si>
  <si>
    <t>運動・スポーツ・運動あそびをもっとしたいと思うようになった</t>
  </si>
  <si>
    <t>運動・スポーツ・運動あそびをすることは大切だと思うようになった</t>
  </si>
  <si>
    <t>運動・スポーツ・運動あそびはしなくてもよいと感じるようになった</t>
  </si>
  <si>
    <t>特に変化はなかった</t>
  </si>
  <si>
    <t>マスクをするようになった／苦しい／嫌だ</t>
  </si>
  <si>
    <t>密にならないよう気をつけるようになった（ラジオ体操など）</t>
  </si>
  <si>
    <t>Q１１　新型コロナ拡大による運動・スポーツに対する気持ちの変化</t>
  </si>
  <si>
    <t>表頭:Ｑ１２　対象の子どもとの続柄(SA)</t>
  </si>
  <si>
    <t>父</t>
  </si>
  <si>
    <t>母</t>
  </si>
  <si>
    <t>祖父</t>
  </si>
  <si>
    <t>祖母</t>
  </si>
  <si>
    <t>おば</t>
  </si>
  <si>
    <t>きょうだい</t>
  </si>
  <si>
    <t>Ｑ１２　対象の子どもとの続柄</t>
  </si>
  <si>
    <t>表頭:Ｑ１３　職業(SA)</t>
  </si>
  <si>
    <t>自営業</t>
  </si>
  <si>
    <t>家族従事者</t>
  </si>
  <si>
    <t>勤め人／正社員・正職員</t>
  </si>
  <si>
    <t>勤め人／契約社員・派遣社員・非常勤</t>
  </si>
  <si>
    <t>専業主婦・主夫</t>
  </si>
  <si>
    <t>パートタイムやアルバイト</t>
  </si>
  <si>
    <t>無職</t>
  </si>
  <si>
    <t>自営・勤め人（計）</t>
  </si>
  <si>
    <t>その他（計）</t>
  </si>
  <si>
    <t>勤め人（計）</t>
  </si>
  <si>
    <t>Ｑ１３　職業</t>
  </si>
  <si>
    <t>表頭:Ｑ１４　婚姻状況(SA)</t>
  </si>
  <si>
    <t>未婚</t>
  </si>
  <si>
    <t>有配偶（現在結婚している）</t>
  </si>
  <si>
    <t>死別（配偶者と死に別れた）</t>
  </si>
  <si>
    <t>離別（配偶者と離婚した）</t>
  </si>
  <si>
    <t>Ｑ１４　婚姻状況</t>
  </si>
  <si>
    <t>表頭:Ｑ１５　家族（世帯員）の人数(SA)</t>
  </si>
  <si>
    <t>１人</t>
  </si>
  <si>
    <t>２人</t>
  </si>
  <si>
    <t>３人</t>
  </si>
  <si>
    <t>４人</t>
  </si>
  <si>
    <t>５人</t>
  </si>
  <si>
    <t>６人</t>
  </si>
  <si>
    <t>７人</t>
  </si>
  <si>
    <t>８人</t>
  </si>
  <si>
    <t>９人</t>
  </si>
  <si>
    <t>１０人</t>
  </si>
  <si>
    <t>１１人以上</t>
  </si>
  <si>
    <t>平均（人）</t>
  </si>
  <si>
    <t>Ｑ１５　家族（世帯員）の人数</t>
  </si>
  <si>
    <t>表頭:Ｑ１５　家族構成(MA)</t>
  </si>
  <si>
    <t>おじ</t>
  </si>
  <si>
    <t>曽祖父</t>
  </si>
  <si>
    <t>曽祖母</t>
  </si>
  <si>
    <t>甥、姪</t>
  </si>
  <si>
    <t>Ｑ１５　家族構成</t>
  </si>
  <si>
    <t>表頭:ｎＱ１５　家族構成(MA)</t>
  </si>
  <si>
    <t>兄</t>
  </si>
  <si>
    <t>姉</t>
  </si>
  <si>
    <t>弟</t>
  </si>
  <si>
    <t>妹</t>
  </si>
  <si>
    <t>きょうだい（詳細無回答）</t>
  </si>
  <si>
    <t>ｎＱ１５　家族構成</t>
  </si>
  <si>
    <t>表頭:nＱ１５（１）家族構成(MA)</t>
  </si>
  <si>
    <t>二世代世帯</t>
  </si>
  <si>
    <t>三世代以上世帯</t>
  </si>
  <si>
    <t>nＱ１５（１）家族構成</t>
  </si>
  <si>
    <t>表頭:Ｑ１５　「きょうだい」の内訳(MA)</t>
  </si>
  <si>
    <t xml:space="preserve">    アイテム条件:【きょうだいあり】</t>
  </si>
  <si>
    <t>Ｑ１５　「きょうだい」の内訳</t>
  </si>
  <si>
    <t>【きょうだいあり】</t>
  </si>
  <si>
    <t>表頭:Ｑ１５（１）　「きょうだい」の人数＿１兄(SA)</t>
  </si>
  <si>
    <t xml:space="preserve">    アイテム条件:【兄】</t>
  </si>
  <si>
    <t>５人以上</t>
  </si>
  <si>
    <t>Ｑ１５（１）　「きょうだい」の人数＿１兄</t>
  </si>
  <si>
    <t>【兄】</t>
  </si>
  <si>
    <t>表頭:Ｑ１５（１）　「きょうだい」の人数＿２姉(SA)</t>
  </si>
  <si>
    <t xml:space="preserve">    アイテム条件:【姉】</t>
  </si>
  <si>
    <t>Ｑ１５（１）　「きょうだい」の人数＿２姉</t>
  </si>
  <si>
    <t>【姉】</t>
  </si>
  <si>
    <t>表頭:Ｑ１５（１）　「きょうだい」の人数＿３弟(SA)</t>
  </si>
  <si>
    <t xml:space="preserve">    アイテム条件:【弟】</t>
  </si>
  <si>
    <t>Ｑ１５（１）　「きょうだい」の人数＿３弟</t>
  </si>
  <si>
    <t>【弟】</t>
  </si>
  <si>
    <t>表頭:Ｑ１５（１）　「きょうだい」の人数＿４妹(SA)</t>
  </si>
  <si>
    <t xml:space="preserve">    アイテム条件:【妹】</t>
  </si>
  <si>
    <t>Ｑ１５（１）　「きょうだい」の人数＿４妹</t>
  </si>
  <si>
    <t>【妹】</t>
  </si>
  <si>
    <t>表頭:Ｑ１５（２）　運動・スポーツ活動状況　１父(SA)</t>
  </si>
  <si>
    <t xml:space="preserve">    アイテム条件:【父】</t>
  </si>
  <si>
    <t>よくしている</t>
  </si>
  <si>
    <t>時々している</t>
  </si>
  <si>
    <t>ほとんどしていない</t>
  </si>
  <si>
    <t>全くしていない</t>
  </si>
  <si>
    <t>している（計）</t>
  </si>
  <si>
    <t>していない（計）</t>
  </si>
  <si>
    <t>Ｑ１５（２）　運動・スポーツ活動状況　１父</t>
  </si>
  <si>
    <t>【父】</t>
  </si>
  <si>
    <t>表頭:Ｑ１５（２）　運動・スポーツ活動状況　２母(SA)</t>
  </si>
  <si>
    <t xml:space="preserve">    アイテム条件:【母】</t>
  </si>
  <si>
    <t>Ｑ１５（２）　運動・スポーツ活動状況　２母</t>
  </si>
  <si>
    <t>【母】</t>
  </si>
  <si>
    <t>表頭:Ｑ１６　スポーツの習いごとや学校の運動部等の月平均支出(SA)</t>
  </si>
  <si>
    <t>１，０００円未満</t>
  </si>
  <si>
    <t>１，０００～３，０００円未満</t>
  </si>
  <si>
    <t>３，０００～５，０００円未満</t>
  </si>
  <si>
    <t>５，０００～１万円未満</t>
  </si>
  <si>
    <t>１～２万円未満</t>
  </si>
  <si>
    <t>２～３万円未満</t>
  </si>
  <si>
    <t>３万円以上</t>
  </si>
  <si>
    <t>支出していない</t>
  </si>
  <si>
    <t>わからない</t>
  </si>
  <si>
    <t>Ｑ１６　スポーツの習いごとや学校の運動部等の月平均支出</t>
  </si>
  <si>
    <t>表頭:Ｑ１７　芸術・文化・学習関係の習いごとの月平均支出(SA)</t>
  </si>
  <si>
    <t>Ｑ１７　芸術・文化・学習関係の習いごとの月平均支出</t>
  </si>
  <si>
    <t>表頭:Ｑ１８＿１　家族と運動・スポーツ・運動あそびをするか(SA)</t>
  </si>
  <si>
    <t>Ｑ１８＿１　家族と運動・スポーツ・運動あそびをするか</t>
  </si>
  <si>
    <t>表頭:Ｑ１８＿２　家族とスポーツ観戦（テレビなどを含む）をするか(SA)</t>
  </si>
  <si>
    <t>Ｑ１８＿２　家族とスポーツ観戦（テレビなどを含む）をするか</t>
  </si>
  <si>
    <t>表頭:Ｑ１８＿３　家族と運動やスポーツについての話をするか(SA)</t>
  </si>
  <si>
    <t>Ｑ１８＿３　家族と運動やスポーツについての話をするか</t>
  </si>
  <si>
    <t>表頭:Ｑ１９　子どもの１週間の朝食摂取頻度(SA)</t>
  </si>
  <si>
    <t>ほとんど毎日食べる</t>
  </si>
  <si>
    <t>週4～5日食べる</t>
  </si>
  <si>
    <t>週2～3日食べる</t>
  </si>
  <si>
    <t>ほとんど食べない</t>
  </si>
  <si>
    <t>食べる（計）</t>
  </si>
  <si>
    <t>毎日食べない（計）</t>
  </si>
  <si>
    <t>Ｑ１９　子どもの１週間の朝食摂取頻度</t>
  </si>
  <si>
    <t>表頭:Ｑ１９ＳＱ１　子どもは、朝、食欲があるか(SA)</t>
  </si>
  <si>
    <t xml:space="preserve">    アイテム条件:【朝食を食べる】</t>
  </si>
  <si>
    <t>よく食べる</t>
  </si>
  <si>
    <t>普通</t>
  </si>
  <si>
    <t>あまり食べない</t>
  </si>
  <si>
    <t>食欲あり（計）</t>
  </si>
  <si>
    <t>食欲なし（計）</t>
  </si>
  <si>
    <t>Ｑ１９ＳＱ１　子どもは、朝、食欲があるか</t>
  </si>
  <si>
    <t>【朝食を食べる】</t>
  </si>
  <si>
    <t>表頭:Ｑ２０　子どもの排便頻度(SA)</t>
  </si>
  <si>
    <t>ほぼ毎日</t>
  </si>
  <si>
    <t>２日に１回</t>
  </si>
  <si>
    <t>３日に１回</t>
  </si>
  <si>
    <t>３日に１回未満</t>
  </si>
  <si>
    <t>不規則である</t>
  </si>
  <si>
    <t>Ｑ２０　子どもの排便頻度</t>
  </si>
  <si>
    <t>表頭:Ｑ２１　子どもの通園・通学の方法(MA)</t>
  </si>
  <si>
    <t>徒歩</t>
  </si>
  <si>
    <t>自転車（お子様自身が運転）</t>
  </si>
  <si>
    <t>自転車（ご家族が運転）</t>
  </si>
  <si>
    <t>バス・電車</t>
  </si>
  <si>
    <t>自家用車・バイク</t>
  </si>
  <si>
    <t>通学・通園はしていない</t>
  </si>
  <si>
    <t>Ｑ２１　子どもの通園・通学の方法</t>
  </si>
  <si>
    <t>表頭:Ｑ２1＿１　1週間あたりの日数　徒歩(SA)</t>
  </si>
  <si>
    <t xml:space="preserve">    アイテム条件:【通園・通学方法：徒歩】</t>
  </si>
  <si>
    <t>１日</t>
  </si>
  <si>
    <t>２日</t>
  </si>
  <si>
    <t>３日</t>
  </si>
  <si>
    <t>４日</t>
  </si>
  <si>
    <t>５日</t>
  </si>
  <si>
    <t>６日</t>
  </si>
  <si>
    <t>７日</t>
  </si>
  <si>
    <t>平均（日）</t>
  </si>
  <si>
    <t>Ｑ２1＿１　1週間あたりの日数　徒歩</t>
  </si>
  <si>
    <t>【通園・通学方法：徒歩】</t>
  </si>
  <si>
    <t>表頭:Ｑ２1＿１　1週間あたりの日数　自転車（お子様自身が運転）(SA)</t>
  </si>
  <si>
    <t xml:space="preserve">    アイテム条件:【通園・通学方法：自転車（お子様自身が運転）】</t>
  </si>
  <si>
    <t>Ｑ２1＿１　1週間あたりの日数　自転車（お子様自身が運転）</t>
  </si>
  <si>
    <t>【通園・通学方法：自転車（お子様自身が運転）】</t>
  </si>
  <si>
    <t>表頭:Ｑ２1＿１　1週間あたりの日数　自転車（ご家族が運転）(SA)</t>
  </si>
  <si>
    <t xml:space="preserve">    アイテム条件:【通園・通学方法：自転車（ご家族が運転）】</t>
  </si>
  <si>
    <t>Ｑ２1＿１　1週間あたりの日数　自転車（ご家族が運転）</t>
  </si>
  <si>
    <t>【通園・通学方法：自転車（ご家族が運転）】</t>
  </si>
  <si>
    <t>表頭:Ｑ２1＿１　1週間あたりの日数　バス・電車(SA)</t>
  </si>
  <si>
    <t xml:space="preserve">    アイテム条件:【通園・通学方法：バス・電車】</t>
  </si>
  <si>
    <t>Ｑ２1＿１　1週間あたりの日数　バス・電車</t>
  </si>
  <si>
    <t>【通園・通学方法：バス・電車】</t>
  </si>
  <si>
    <t>表頭:Ｑ２1＿１　1週間あたりの日数　自家用車・バイク(SA)</t>
  </si>
  <si>
    <t xml:space="preserve">    アイテム条件:【通園・通学方法：自家用車・バイク】</t>
  </si>
  <si>
    <t>Ｑ２1＿１　1週間あたりの日数　自家用車・バイク</t>
  </si>
  <si>
    <t>【通園・通学方法：自家用車・バイク】</t>
  </si>
  <si>
    <t>表頭:Ｑ２１＿１　所要時間　徒歩(SA)</t>
  </si>
  <si>
    <t>４分以内</t>
  </si>
  <si>
    <t>５～１４分以内</t>
  </si>
  <si>
    <t>１５～２９分以内</t>
  </si>
  <si>
    <t>３０～５９分以内</t>
  </si>
  <si>
    <t>６０～８９分以内</t>
  </si>
  <si>
    <t>９０～１１９分以内</t>
  </si>
  <si>
    <t>１２０分以上</t>
  </si>
  <si>
    <t>平均（分）</t>
  </si>
  <si>
    <t>Ｑ２１＿１　所要時間　徒歩</t>
  </si>
  <si>
    <t>表頭:Ｑ２１＿１　所要時間　自転車（お子様自身が運転）(SA)</t>
  </si>
  <si>
    <t>Ｑ２１＿１　所要時間　自転車（お子様自身が運転）</t>
  </si>
  <si>
    <t>表頭:Ｑ２１＿１　所要時間　自転車（ご家族が運転）(SA)</t>
  </si>
  <si>
    <t>Ｑ２１＿１　所要時間　自転車（ご家族が運転）</t>
  </si>
  <si>
    <t>表頭:Ｑ２１＿１　所要時間　バス・電車(SA)</t>
  </si>
  <si>
    <t>Ｑ２１＿１　所要時間　バス・電車</t>
  </si>
  <si>
    <t>表頭:Ｑ２１＿１　所要時間　自家用車・バイク(SA)</t>
  </si>
  <si>
    <t>Ｑ２１＿１　所要時間　自家用車・バイク</t>
  </si>
  <si>
    <t>表頭:ｎＱ２１＿１　所要時間　計(SA)</t>
  </si>
  <si>
    <t xml:space="preserve">    アイテム条件:【通園・通学方法回答】</t>
  </si>
  <si>
    <t>ｎＱ２１＿１　所要時間　計</t>
  </si>
  <si>
    <t>【通園・通学方法回答】</t>
  </si>
  <si>
    <t>表頭:Ｑ２２－１　子どもの平日の就寝時刻(SA)</t>
  </si>
  <si>
    <t>１９時台以前</t>
  </si>
  <si>
    <t>２０時台</t>
  </si>
  <si>
    <t>２１時台</t>
  </si>
  <si>
    <t>２２時台</t>
  </si>
  <si>
    <t>２３時台</t>
  </si>
  <si>
    <t>２４時台以降</t>
  </si>
  <si>
    <t>平均（時）</t>
  </si>
  <si>
    <t>Ｑ２２－１　子どもの平日の就寝時刻</t>
  </si>
  <si>
    <t>表頭:Ｑ２２－２　子どもの平日の起床時刻(SA)</t>
  </si>
  <si>
    <t>５時台以前</t>
  </si>
  <si>
    <t>６時台</t>
  </si>
  <si>
    <t>７時台</t>
  </si>
  <si>
    <t>８時台</t>
  </si>
  <si>
    <t>９時台以降</t>
  </si>
  <si>
    <t>Ｑ２２－２　子どもの平日の起床時刻</t>
  </si>
  <si>
    <t>表頭:Ｑ２２－３　子どもの休日の就寝時刻(SA)</t>
  </si>
  <si>
    <t>Ｑ２２－３　子どもの休日の就寝時刻</t>
  </si>
  <si>
    <t>表頭:Ｑ２２－４　子どもの休日の起床時刻(SA)</t>
  </si>
  <si>
    <t>Ｑ２２－４　子どもの休日の起床時刻</t>
  </si>
  <si>
    <t>表頭:Q２２　子どもの平日の睡眠時間(SA)</t>
  </si>
  <si>
    <t>８時間未満</t>
  </si>
  <si>
    <t>８～９時間未満</t>
  </si>
  <si>
    <t>９～１０時間未満</t>
  </si>
  <si>
    <t>１０～１１時間未満</t>
  </si>
  <si>
    <t>１１～１２時間未満</t>
  </si>
  <si>
    <t>１２時間以上</t>
  </si>
  <si>
    <t>平均（時間）</t>
  </si>
  <si>
    <t>Q２２　子どもの平日の睡眠時間</t>
  </si>
  <si>
    <t>表頭:Q２２　子どもの休日の睡眠時間(SA)</t>
  </si>
  <si>
    <t>Q２２　子どもの休日の睡眠時間</t>
  </si>
  <si>
    <t>表頭:Ｑ２３－１　子どもの平日のテレビ等の視聴・ＰＣ等の使用時間(SA)</t>
  </si>
  <si>
    <t>３０分未満</t>
  </si>
  <si>
    <t>３０分～１時間未満</t>
  </si>
  <si>
    <t>１～２時間未満</t>
  </si>
  <si>
    <t>２～３時間未満</t>
  </si>
  <si>
    <t>３～４時間未満</t>
  </si>
  <si>
    <t>４～５時間未満</t>
  </si>
  <si>
    <t>５時間以上</t>
  </si>
  <si>
    <t>Ｑ２３－１　子どもの平日のテレビ等の視聴・ＰＣ等の使用時間</t>
  </si>
  <si>
    <t>表頭:Ｑ２３－２　子どもの休日のテレビ等の視聴・ＰＣ等の使用時間(SA)</t>
  </si>
  <si>
    <t>Ｑ２３－２　子どもの休日のテレビ等の視聴・ＰＣ等の使用時間</t>
  </si>
  <si>
    <t>表頭:Ｑ２４　保護者（本人）の中学時代の運動部加入状況(SA)</t>
  </si>
  <si>
    <t>加入していた</t>
  </si>
  <si>
    <t>途中でやめた</t>
  </si>
  <si>
    <t>加入していなかった</t>
  </si>
  <si>
    <t>Ｑ２４　保護者（本人）の中学時代の運動部加入状況</t>
  </si>
  <si>
    <t>表頭:Ｑ２４　保護者（本人）の高校時代の運動部加入状況(SA)</t>
  </si>
  <si>
    <t>Ｑ２４　保護者（本人）の高校時代の運動部加入状況</t>
  </si>
  <si>
    <t>表頭:Ｑ２４　保護者（配偶者）の中学時代の運動部加入状況(SA)</t>
  </si>
  <si>
    <t xml:space="preserve">    アイテム条件:【配偶者はいない　以外】</t>
  </si>
  <si>
    <t>Ｑ２４　保護者（配偶者）の中学時代の運動部加入状況</t>
  </si>
  <si>
    <t>【配偶者はいない　以外】</t>
  </si>
  <si>
    <t>表頭:Ｑ２４　保護者（配偶者）の高校時代の運動部加入状況(SA)</t>
  </si>
  <si>
    <t>Ｑ２４　保護者（配偶者）の高校時代の運動部加入状況</t>
  </si>
  <si>
    <t>表頭:Ｑ２４　保護者（配偶者）の中学時代の運動部加入状況（全数）(SA)</t>
  </si>
  <si>
    <t>配偶者はいない</t>
  </si>
  <si>
    <t>Ｑ２４　保護者（配偶者）の中学時代の運動部加入状況（全数）</t>
  </si>
  <si>
    <t>表頭:Ｑ２４　保護者（配偶者）の高校時代の運動部加入状況（全数）(SA)</t>
  </si>
  <si>
    <t>Ｑ２４　保護者（配偶者）の高校時代の運動部加入状況（全数）</t>
  </si>
  <si>
    <t>表頭:Ｑ２５　子どもが運動・スポーツをすることで期待すること(MA)</t>
  </si>
  <si>
    <t>スポーツを楽しむ</t>
  </si>
  <si>
    <t>スポーツ技術を身につける</t>
  </si>
  <si>
    <t>達成感を味わう</t>
  </si>
  <si>
    <t>からだを動かす</t>
  </si>
  <si>
    <t>体力をつける</t>
  </si>
  <si>
    <t>運動能力を高める</t>
  </si>
  <si>
    <t>運動不足を解消する</t>
  </si>
  <si>
    <t>健康を保持・増進する</t>
  </si>
  <si>
    <t>チームワークを身につける</t>
  </si>
  <si>
    <t>目標を見つけてがんばる</t>
  </si>
  <si>
    <t>スポーツマンシップを身につける</t>
  </si>
  <si>
    <t>礼儀・マナーを身につける</t>
  </si>
  <si>
    <t>友達をつくる</t>
  </si>
  <si>
    <t>コミュニケーション能力を身につける</t>
  </si>
  <si>
    <t>自分で考える力を身につける</t>
  </si>
  <si>
    <t>ストレス解消</t>
  </si>
  <si>
    <t>メンタルの強化／自信を持つきっかけ</t>
  </si>
  <si>
    <t>粘り強さ／忍耐力を養う</t>
  </si>
  <si>
    <t>特に期待していることはない</t>
  </si>
  <si>
    <t>Ｑ２５　子どもが運動・スポーツをすることで期待すること</t>
  </si>
  <si>
    <t>表頭:Ｑ２６　世帯年収（税込）(SA)</t>
  </si>
  <si>
    <t>２００万円未満</t>
  </si>
  <si>
    <t>２００～３００万円未満</t>
  </si>
  <si>
    <t>３００～４００万円未満</t>
  </si>
  <si>
    <t>４００～５００万円未満</t>
  </si>
  <si>
    <t>５００～６００万円未満</t>
  </si>
  <si>
    <t>６００～７００万円未満</t>
  </si>
  <si>
    <t>７００～８００万円未満</t>
  </si>
  <si>
    <t>８００～９００万円未満</t>
  </si>
  <si>
    <t>９００～１，０００万円未満</t>
  </si>
  <si>
    <t>１，０００万円以上</t>
  </si>
  <si>
    <t>Ｑ２６　世帯年収（税込）</t>
  </si>
  <si>
    <t>表頭:都道府県(SA)</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</si>
  <si>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</si>
  <si>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</si>
  <si>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</si>
  <si>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</si>
  <si>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</si>
  <si>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</si>
  <si>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</si>
  <si>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</si>
  <si>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</si>
  <si>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</si>
  <si>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</si>
  <si>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</si>
  <si>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</si>
  <si>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</si>
  <si>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</si>
  <si>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</si>
  <si>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</si>
  <si>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</si>
  <si>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</si>
  <si>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</si>
  <si>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</si>
  <si>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</si>
  <si>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</si>
  <si>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</si>
  <si>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</si>
  <si>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</si>
  <si>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</si>
  <si>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</si>
  <si>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</si>
  <si>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</si>
  <si>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</si>
  <si>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</si>
  <si>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</si>
  <si>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</si>
  <si>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</si>
  <si>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</si>
  <si>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</si>
  <si>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</si>
  <si>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</si>
  <si>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</si>
  <si>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</si>
  <si>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</si>
  <si>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</si>
  <si>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</si>
  <si>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</si>
  <si>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</si>
  <si>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都道府県</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</si>
</sst>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0"/>
    <numFmt numFmtId="177" formatCode="#,###,##0.0"/>
    <numFmt numFmtId="178" formatCode="##0;\-##0;\-"/>
  </numFmts>
  <fonts count="5" x14ac:knownFonts="1">
    <font>
      <sz val="11"/>
      <color theme="1"/>
      <name val="游ゴシック"/>
      <family val="2"/>
      <scheme val="minor"/>
    </font>
    <font>
      <sz val="9"/>
      <color theme="1"/>
      <name val="Meiryo UI"/>
      <family val="3"/>
      <charset val="128"/>
    </font>
    <font>
      <sz val="9"/>
      <color rgb="FF0000FF"/>
      <name val="Meiryo UI"/>
      <family val="3"/>
      <charset val="128"/>
    </font>
    <font>
      <u/>
      <sz val="9"/>
      <color rgb="FF0000FF"/>
      <name val="Meiryo UI"/>
      <family val="3"/>
      <charset val="128"/>
    </font>
    <font>
      <sz val="6"/>
      <name val="游ゴシック"/>
      <family val="3"/>
      <charset val="128"/>
      <scheme val="minor"/>
    </font>
  </fonts>
  <fills count="4">
    <fill>
      <patternFill patternType="none"/>
    </fill>
    <fill>
      <patternFill patternType="gray125"/>
    </fill>
    <fill>
      <patternFill patternType="solid">
        <fgColor rgb="FFFFFFFF"/>
        <bgColor indexed="64"/>
      </patternFill>
    </fill>
    <fill>
      <patternFill patternType="solid">
        <fgColor rgb="FFDAEEF3"/>
        <bgColor indexed="64"/>
      </patternFill>
    </fill>
  </fills>
  <borders count="38">
    <border>
      <left/>
      <right/>
      <top/>
      <bottom/>
      <diagonal/>
    </border>
    <border>
      <left style="hair">
        <color indexed="64"/>
      </left>
      <right style="hair">
        <color indexed="64"/>
      </right>
      <top style="thin">
        <color indexed="64"/>
      </top>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thin">
        <color indexed="64"/>
      </bottom>
      <diagonal/>
    </border>
    <border>
      <left style="hair">
        <color indexed="64"/>
      </left>
      <right style="hair">
        <color indexed="64"/>
      </right>
      <top style="hair">
        <color indexed="64"/>
      </top>
      <bottom style="thin">
        <color indexed="64"/>
      </bottom>
      <diagonal/>
    </border>
    <border>
      <left/>
      <right/>
      <top style="thin">
        <color indexed="64"/>
      </top>
      <bottom/>
      <diagonal/>
    </border>
    <border>
      <left style="thin">
        <color indexed="64"/>
      </left>
      <right/>
      <top style="thin">
        <color indexed="64"/>
      </top>
      <bottom/>
      <diagonal/>
    </border>
    <border>
      <left style="thin">
        <color indexed="64"/>
      </left>
      <right/>
      <top/>
      <bottom/>
      <diagonal/>
    </border>
    <border>
      <left style="thin">
        <color indexed="64"/>
      </left>
      <right/>
      <top style="hair">
        <color indexed="64"/>
      </top>
      <bottom/>
      <diagonal/>
    </border>
    <border>
      <left/>
      <right/>
      <top style="hair">
        <color indexed="64"/>
      </top>
      <bottom/>
      <diagonal/>
    </border>
    <border>
      <left style="thin">
        <color indexed="64"/>
      </left>
      <right style="thin">
        <color indexed="64"/>
      </right>
      <top style="thin">
        <color indexed="64"/>
      </top>
      <bottom/>
      <diagonal/>
    </border>
    <border>
      <left style="thin">
        <color indexed="64"/>
      </left>
      <right style="thin">
        <color indexed="64"/>
      </right>
      <top style="hair">
        <color indexed="64"/>
      </top>
      <bottom/>
      <diagonal/>
    </border>
    <border>
      <left/>
      <right style="hair">
        <color indexed="64"/>
      </right>
      <top style="thin">
        <color indexed="64"/>
      </top>
      <bottom/>
      <diagonal/>
    </border>
    <border>
      <left/>
      <right style="hair">
        <color indexed="64"/>
      </right>
      <top style="hair">
        <color indexed="64"/>
      </top>
      <bottom/>
      <diagonal/>
    </border>
    <border>
      <left style="hair">
        <color indexed="64"/>
      </left>
      <right style="thin">
        <color indexed="64"/>
      </right>
      <top style="hair">
        <color indexed="64"/>
      </top>
      <bottom/>
      <diagonal/>
    </border>
    <border>
      <left style="hair">
        <color indexed="64"/>
      </left>
      <right style="thin">
        <color indexed="64"/>
      </right>
      <top style="thin">
        <color indexed="64"/>
      </top>
      <bottom/>
      <diagonal/>
    </border>
    <border>
      <left/>
      <right/>
      <top/>
      <bottom style="thin">
        <color indexed="64"/>
      </bottom>
      <diagonal/>
    </border>
    <border>
      <left style="thin">
        <color indexed="64"/>
      </left>
      <right/>
      <top/>
      <bottom style="thin">
        <color indexed="64"/>
      </bottom>
      <diagonal/>
    </border>
    <border>
      <left style="thin">
        <color indexed="64"/>
      </left>
      <right style="thin">
        <color indexed="64"/>
      </right>
      <top style="hair">
        <color indexed="64"/>
      </top>
      <bottom style="thin">
        <color indexed="64"/>
      </bottom>
      <diagonal/>
    </border>
    <border>
      <left style="hair">
        <color indexed="64"/>
      </left>
      <right style="thin">
        <color indexed="64"/>
      </right>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top style="hair">
        <color indexed="64"/>
      </top>
      <bottom style="thin">
        <color indexed="64"/>
      </bottom>
      <diagonal/>
    </border>
    <border>
      <left style="thin">
        <color indexed="64"/>
      </left>
      <right style="hair">
        <color indexed="64"/>
      </right>
      <top style="thin">
        <color indexed="64"/>
      </top>
      <bottom/>
      <diagonal/>
    </border>
    <border>
      <left style="thin">
        <color indexed="64"/>
      </left>
      <right style="hair">
        <color indexed="64"/>
      </right>
      <top/>
      <bottom style="thin">
        <color indexed="64"/>
      </bottom>
      <diagonal/>
    </border>
    <border>
      <left style="thin">
        <color indexed="64"/>
      </left>
      <right/>
      <top style="hair">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style="hair">
        <color indexed="64"/>
      </right>
      <top style="hair">
        <color indexed="64"/>
      </top>
      <bottom/>
      <diagonal/>
    </border>
    <border>
      <left style="thin">
        <color indexed="64"/>
      </left>
      <right style="hair">
        <color indexed="64"/>
      </right>
      <top style="hair">
        <color indexed="64"/>
      </top>
      <bottom style="thin">
        <color indexed="64"/>
      </bottom>
      <diagonal/>
    </border>
    <border>
      <left style="thin">
        <color indexed="64"/>
      </left>
      <right style="hair">
        <color indexed="64"/>
      </right>
      <top/>
      <bottom/>
      <diagonal/>
    </border>
    <border>
      <left/>
      <right style="thin">
        <color indexed="64"/>
      </right>
      <top style="thin">
        <color indexed="64"/>
      </top>
      <bottom/>
      <diagonal/>
    </border>
  </borders>
  <cellStyleXfs count="1">
    <xf numFmtId="0" fontId="0" fillId="0" borderId="0"/>
  </cellStyleXfs>
  <cellXfs count="72">
    <xf numFmtId="0" fontId="0" fillId="0" borderId="0" xfId="0"/>
    <xf numFmtId="176" fontId="1" fillId="2" borderId="1" xfId="0" applyNumberFormat="1" applyFont="1" applyFill="1" applyBorder="1"/>
    <xf numFmtId="176" fontId="1" fillId="2" borderId="2" xfId="0" applyNumberFormat="1" applyFont="1" applyFill="1" applyBorder="1"/>
    <xf numFmtId="176" fontId="1" fillId="2" borderId="3" xfId="0" applyNumberFormat="1" applyFont="1" applyFill="1" applyBorder="1"/>
    <xf numFmtId="0" fontId="1" fillId="2" borderId="4" xfId="0" applyFont="1" applyFill="1" applyBorder="1"/>
    <xf numFmtId="49" fontId="1" fillId="2" borderId="1" xfId="0" applyNumberFormat="1" applyFont="1" applyFill="1" applyBorder="1" applyAlignment="1">
      <alignment horizontal="left" vertical="top" wrapText="1"/>
    </xf>
    <xf numFmtId="176" fontId="1" fillId="2" borderId="5" xfId="0" applyNumberFormat="1" applyFont="1" applyFill="1" applyBorder="1"/>
    <xf numFmtId="0" fontId="1" fillId="2" borderId="6" xfId="0" applyFont="1" applyFill="1" applyBorder="1"/>
    <xf numFmtId="49" fontId="1" fillId="2" borderId="9" xfId="0" applyNumberFormat="1" applyFont="1" applyFill="1" applyBorder="1" applyAlignment="1">
      <alignment horizontal="left" wrapText="1"/>
    </xf>
    <xf numFmtId="0" fontId="1" fillId="2" borderId="10" xfId="0" applyFont="1" applyFill="1" applyBorder="1"/>
    <xf numFmtId="49" fontId="1" fillId="2" borderId="7" xfId="0" applyNumberFormat="1" applyFont="1" applyFill="1" applyBorder="1" applyAlignment="1">
      <alignment horizontal="left" wrapText="1"/>
    </xf>
    <xf numFmtId="176" fontId="1" fillId="2" borderId="11" xfId="0" applyNumberFormat="1" applyFont="1" applyFill="1" applyBorder="1"/>
    <xf numFmtId="176" fontId="1" fillId="2" borderId="12" xfId="0" applyNumberFormat="1" applyFont="1" applyFill="1" applyBorder="1"/>
    <xf numFmtId="176" fontId="1" fillId="2" borderId="13" xfId="0" applyNumberFormat="1" applyFont="1" applyFill="1" applyBorder="1"/>
    <xf numFmtId="176" fontId="1" fillId="2" borderId="14" xfId="0" applyNumberFormat="1" applyFont="1" applyFill="1" applyBorder="1"/>
    <xf numFmtId="176" fontId="1" fillId="2" borderId="15" xfId="0" applyNumberFormat="1" applyFont="1" applyFill="1" applyBorder="1"/>
    <xf numFmtId="176" fontId="1" fillId="2" borderId="16" xfId="0" applyNumberFormat="1" applyFont="1" applyFill="1" applyBorder="1"/>
    <xf numFmtId="177" fontId="1" fillId="2" borderId="2" xfId="0" applyNumberFormat="1" applyFont="1" applyFill="1" applyBorder="1"/>
    <xf numFmtId="177" fontId="1" fillId="2" borderId="15" xfId="0" applyNumberFormat="1" applyFont="1" applyFill="1" applyBorder="1"/>
    <xf numFmtId="0" fontId="1" fillId="0" borderId="0" xfId="0" applyFont="1" applyAlignment="1"/>
    <xf numFmtId="177" fontId="1" fillId="2" borderId="1" xfId="0" applyNumberFormat="1" applyFont="1" applyFill="1" applyBorder="1"/>
    <xf numFmtId="177" fontId="1" fillId="2" borderId="16" xfId="0" applyNumberFormat="1" applyFont="1" applyFill="1" applyBorder="1"/>
    <xf numFmtId="178" fontId="1" fillId="2" borderId="15" xfId="0" applyNumberFormat="1" applyFont="1" applyFill="1" applyBorder="1"/>
    <xf numFmtId="178" fontId="1" fillId="2" borderId="2" xfId="0" applyNumberFormat="1" applyFont="1" applyFill="1" applyBorder="1"/>
    <xf numFmtId="0" fontId="1" fillId="0" borderId="0" xfId="0" applyFont="1"/>
    <xf numFmtId="176" fontId="1" fillId="2" borderId="19" xfId="0" applyNumberFormat="1" applyFont="1" applyFill="1" applyBorder="1"/>
    <xf numFmtId="0" fontId="1" fillId="2" borderId="20" xfId="0" applyFont="1" applyFill="1" applyBorder="1"/>
    <xf numFmtId="176" fontId="1" fillId="2" borderId="21" xfId="0" applyNumberFormat="1" applyFont="1" applyFill="1" applyBorder="1"/>
    <xf numFmtId="49" fontId="1" fillId="2" borderId="22" xfId="0" applyNumberFormat="1" applyFont="1" applyFill="1" applyBorder="1" applyAlignment="1">
      <alignment horizontal="left"/>
    </xf>
    <xf numFmtId="49" fontId="1" fillId="2" borderId="16" xfId="0" applyNumberFormat="1" applyFont="1" applyFill="1" applyBorder="1" applyAlignment="1">
      <alignment horizontal="left" vertical="top" wrapText="1"/>
    </xf>
    <xf numFmtId="0" fontId="1" fillId="2" borderId="23" xfId="0" applyFont="1" applyFill="1" applyBorder="1"/>
    <xf numFmtId="0" fontId="1" fillId="2" borderId="24" xfId="0" applyFont="1" applyFill="1" applyBorder="1"/>
    <xf numFmtId="0" fontId="2" fillId="0" borderId="0" xfId="0" applyFont="1"/>
    <xf numFmtId="49" fontId="1" fillId="2" borderId="25" xfId="0" applyNumberFormat="1" applyFont="1" applyFill="1" applyBorder="1" applyAlignment="1">
      <alignment horizontal="left" vertical="top" wrapText="1"/>
    </xf>
    <xf numFmtId="0" fontId="1" fillId="2" borderId="26" xfId="0" applyFont="1" applyFill="1" applyBorder="1"/>
    <xf numFmtId="49" fontId="1" fillId="2" borderId="27" xfId="0" applyNumberFormat="1" applyFont="1" applyFill="1" applyBorder="1" applyAlignment="1">
      <alignment horizontal="left" wrapText="1"/>
    </xf>
    <xf numFmtId="0" fontId="1" fillId="2" borderId="28" xfId="0" applyFont="1" applyFill="1" applyBorder="1"/>
    <xf numFmtId="0" fontId="1" fillId="2" borderId="29" xfId="0" applyFont="1" applyFill="1" applyBorder="1"/>
    <xf numFmtId="49" fontId="1" fillId="2" borderId="11" xfId="0" applyNumberFormat="1" applyFont="1" applyFill="1" applyBorder="1" applyAlignment="1">
      <alignment horizontal="left" vertical="top" wrapText="1"/>
    </xf>
    <xf numFmtId="176" fontId="1" fillId="2" borderId="30" xfId="0" applyNumberFormat="1" applyFont="1" applyFill="1" applyBorder="1"/>
    <xf numFmtId="176" fontId="1" fillId="2" borderId="31" xfId="0" applyNumberFormat="1" applyFont="1" applyFill="1" applyBorder="1"/>
    <xf numFmtId="176" fontId="1" fillId="2" borderId="32" xfId="0" applyNumberFormat="1" applyFont="1" applyFill="1" applyBorder="1"/>
    <xf numFmtId="178" fontId="1" fillId="2" borderId="31" xfId="0" applyNumberFormat="1" applyFont="1" applyFill="1" applyBorder="1"/>
    <xf numFmtId="177" fontId="1" fillId="2" borderId="32" xfId="0" applyNumberFormat="1" applyFont="1" applyFill="1" applyBorder="1"/>
    <xf numFmtId="177" fontId="1" fillId="2" borderId="3" xfId="0" applyNumberFormat="1" applyFont="1" applyFill="1" applyBorder="1"/>
    <xf numFmtId="178" fontId="1" fillId="2" borderId="5" xfId="0" applyNumberFormat="1" applyFont="1" applyFill="1" applyBorder="1"/>
    <xf numFmtId="0" fontId="1" fillId="3" borderId="33" xfId="0" applyFont="1" applyFill="1" applyBorder="1" applyAlignment="1">
      <alignment horizontal="center" vertical="center"/>
    </xf>
    <xf numFmtId="0" fontId="1" fillId="0" borderId="33" xfId="0" applyFont="1" applyBorder="1" applyAlignment="1">
      <alignment vertical="center" wrapText="1"/>
    </xf>
    <xf numFmtId="176" fontId="1" fillId="2" borderId="34" xfId="0" applyNumberFormat="1" applyFont="1" applyFill="1" applyBorder="1"/>
    <xf numFmtId="176" fontId="1" fillId="2" borderId="25" xfId="0" applyNumberFormat="1" applyFont="1" applyFill="1" applyBorder="1"/>
    <xf numFmtId="178" fontId="1" fillId="2" borderId="16" xfId="0" applyNumberFormat="1" applyFont="1" applyFill="1" applyBorder="1"/>
    <xf numFmtId="178" fontId="1" fillId="2" borderId="1" xfId="0" applyNumberFormat="1" applyFont="1" applyFill="1" applyBorder="1"/>
    <xf numFmtId="0" fontId="1" fillId="2" borderId="11" xfId="0" applyFont="1" applyFill="1" applyBorder="1"/>
    <xf numFmtId="176" fontId="1" fillId="2" borderId="35" xfId="0" applyNumberFormat="1" applyFont="1" applyFill="1" applyBorder="1"/>
    <xf numFmtId="0" fontId="1" fillId="0" borderId="0" xfId="0" applyFont="1" applyAlignment="1">
      <alignment vertical="center"/>
    </xf>
    <xf numFmtId="176" fontId="1" fillId="2" borderId="36" xfId="0" applyNumberFormat="1" applyFont="1" applyFill="1" applyBorder="1"/>
    <xf numFmtId="49" fontId="1" fillId="2" borderId="21" xfId="0" applyNumberFormat="1" applyFont="1" applyFill="1" applyBorder="1" applyAlignment="1">
      <alignment horizontal="left" vertical="top" wrapText="1"/>
    </xf>
    <xf numFmtId="0" fontId="1" fillId="2" borderId="37" xfId="0" applyFont="1" applyFill="1" applyBorder="1"/>
    <xf numFmtId="0" fontId="3" fillId="0" borderId="33" xfId="0" applyFont="1" applyBorder="1" applyAlignment="1">
      <alignment vertical="center" wrapText="1"/>
    </xf>
    <xf numFmtId="49" fontId="1" fillId="2" borderId="7" xfId="0" applyNumberFormat="1" applyFont="1" applyFill="1" applyBorder="1" applyAlignment="1">
      <alignment horizontal="left"/>
    </xf>
    <xf numFmtId="0" fontId="1" fillId="3" borderId="33" xfId="0" applyFont="1" applyFill="1" applyBorder="1" applyAlignment="1">
      <alignment horizontal="center" vertical="center"/>
    </xf>
    <xf numFmtId="0" fontId="1" fillId="3" borderId="23" xfId="0" applyFont="1" applyFill="1" applyBorder="1" applyAlignment="1">
      <alignment horizontal="center" vertical="center"/>
    </xf>
    <xf numFmtId="0" fontId="1" fillId="3" borderId="28" xfId="0" applyFont="1" applyFill="1" applyBorder="1" applyAlignment="1">
      <alignment horizontal="center" vertical="center"/>
    </xf>
    <xf numFmtId="0" fontId="1" fillId="2" borderId="7" xfId="0" applyFont="1" applyFill="1" applyBorder="1" applyAlignment="1">
      <alignment vertical="top" wrapText="1"/>
    </xf>
    <xf numFmtId="0" fontId="1" fillId="2" borderId="6" xfId="0" applyFont="1" applyFill="1" applyBorder="1" applyAlignment="1">
      <alignment vertical="top" wrapText="1"/>
    </xf>
    <xf numFmtId="0" fontId="1" fillId="2" borderId="18" xfId="0" applyFont="1" applyFill="1" applyBorder="1" applyAlignment="1">
      <alignment vertical="top" wrapText="1"/>
    </xf>
    <xf numFmtId="0" fontId="1" fillId="2" borderId="17" xfId="0" applyFont="1" applyFill="1" applyBorder="1" applyAlignment="1">
      <alignment vertical="top" wrapText="1"/>
    </xf>
    <xf numFmtId="49" fontId="1" fillId="2" borderId="7" xfId="0" applyNumberFormat="1" applyFont="1" applyFill="1" applyBorder="1" applyAlignment="1">
      <alignment horizontal="left" vertical="top" wrapText="1"/>
    </xf>
    <xf numFmtId="49" fontId="1" fillId="2" borderId="8" xfId="0" applyNumberFormat="1" applyFont="1" applyFill="1" applyBorder="1" applyAlignment="1">
      <alignment horizontal="left"/>
    </xf>
    <xf numFmtId="49" fontId="1" fillId="2" borderId="18" xfId="0" applyNumberFormat="1" applyFont="1" applyFill="1" applyBorder="1" applyAlignment="1">
      <alignment horizontal="left"/>
    </xf>
    <xf numFmtId="0" fontId="1" fillId="2" borderId="8" xfId="0" applyFont="1" applyFill="1" applyBorder="1" applyAlignment="1">
      <alignment vertical="top" wrapText="1"/>
    </xf>
    <xf numFmtId="0" fontId="1" fillId="2" borderId="0" xfId="0" applyFont="1" applyFill="1" applyBorder="1" applyAlignment="1">
      <alignment vertical="top"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worksheet" Target="worksheets/sheet55.xml"/><Relationship Id="rId63" Type="http://schemas.openxmlformats.org/officeDocument/2006/relationships/worksheet" Target="worksheets/sheet63.xml"/><Relationship Id="rId68" Type="http://schemas.openxmlformats.org/officeDocument/2006/relationships/worksheet" Target="worksheets/sheet68.xml"/><Relationship Id="rId76" Type="http://schemas.openxmlformats.org/officeDocument/2006/relationships/worksheet" Target="worksheets/sheet76.xml"/><Relationship Id="rId7" Type="http://schemas.openxmlformats.org/officeDocument/2006/relationships/worksheet" Target="worksheets/sheet7.xml"/><Relationship Id="rId71" Type="http://schemas.openxmlformats.org/officeDocument/2006/relationships/worksheet" Target="worksheets/sheet71.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worksheet" Target="worksheets/sheet66.xml"/><Relationship Id="rId74" Type="http://schemas.openxmlformats.org/officeDocument/2006/relationships/worksheet" Target="worksheets/sheet74.xml"/><Relationship Id="rId79" Type="http://schemas.openxmlformats.org/officeDocument/2006/relationships/theme" Target="theme/theme1.xml"/><Relationship Id="rId5" Type="http://schemas.openxmlformats.org/officeDocument/2006/relationships/worksheet" Target="worksheets/sheet5.xml"/><Relationship Id="rId61" Type="http://schemas.openxmlformats.org/officeDocument/2006/relationships/worksheet" Target="worksheets/sheet61.xml"/><Relationship Id="rId82"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worksheet" Target="worksheets/sheet78.xml"/><Relationship Id="rId81"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worksheet" Target="worksheets/sheet69.xml"/><Relationship Id="rId77" Type="http://schemas.openxmlformats.org/officeDocument/2006/relationships/worksheet" Target="worksheets/sheet77.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80" Type="http://schemas.openxmlformats.org/officeDocument/2006/relationships/styles" Target="styles.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worksheet" Target="worksheets/sheet75.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83"/>
  <sheetViews>
    <sheetView tabSelected="1" topLeftCell="A6" workbookViewId="0">
      <selection activeCell="B32" sqref="B32"/>
    </sheetView>
  </sheetViews>
  <sheetFormatPr defaultColWidth="8.8984375" defaultRowHeight="12.6" x14ac:dyDescent="0.25"/>
  <cols>
    <col min="1" max="1" width="3.59765625" style="24" customWidth="1"/>
    <col min="2" max="2" width="5.59765625" style="24" customWidth="1"/>
    <col min="3" max="3" width="26.59765625" style="24" customWidth="1"/>
    <col min="4" max="4" width="7.59765625" style="24" customWidth="1"/>
    <col min="5" max="5" width="26.59765625" style="24" customWidth="1"/>
    <col min="6" max="6" width="7.59765625" style="24" customWidth="1"/>
    <col min="7" max="7" width="10.59765625" style="24" customWidth="1"/>
    <col min="8" max="10" width="26.59765625" style="24" customWidth="1"/>
    <col min="11" max="16384" width="8.8984375" style="24"/>
  </cols>
  <sheetData>
    <row r="1" spans="2:10" x14ac:dyDescent="0.25">
      <c r="B1" s="54"/>
    </row>
    <row r="2" spans="2:10" x14ac:dyDescent="0.25">
      <c r="B2" s="24" t="s">
        <v>0</v>
      </c>
    </row>
    <row r="5" spans="2:10" x14ac:dyDescent="0.25">
      <c r="B5" s="60" t="s">
        <v>1</v>
      </c>
      <c r="C5" s="61" t="s">
        <v>2</v>
      </c>
      <c r="D5" s="62"/>
      <c r="E5" s="61" t="s">
        <v>5</v>
      </c>
      <c r="F5" s="62"/>
      <c r="G5" s="60" t="s">
        <v>6</v>
      </c>
      <c r="H5" s="60" t="s">
        <v>7</v>
      </c>
      <c r="I5" s="60" t="s">
        <v>8</v>
      </c>
      <c r="J5" s="60" t="s">
        <v>9</v>
      </c>
    </row>
    <row r="6" spans="2:10" x14ac:dyDescent="0.25">
      <c r="B6" s="60"/>
      <c r="C6" s="46" t="s">
        <v>3</v>
      </c>
      <c r="D6" s="46" t="s">
        <v>4</v>
      </c>
      <c r="E6" s="46" t="s">
        <v>3</v>
      </c>
      <c r="F6" s="46" t="s">
        <v>4</v>
      </c>
      <c r="G6" s="60"/>
      <c r="H6" s="60"/>
      <c r="I6" s="60"/>
      <c r="J6" s="60"/>
    </row>
    <row r="7" spans="2:10" x14ac:dyDescent="0.25">
      <c r="B7" s="47">
        <v>1</v>
      </c>
      <c r="C7" s="47" t="s">
        <v>21</v>
      </c>
      <c r="D7" s="47" t="s">
        <v>54</v>
      </c>
      <c r="E7" s="47" t="s">
        <v>55</v>
      </c>
      <c r="F7" s="47" t="s">
        <v>56</v>
      </c>
      <c r="G7" s="58" t="str">
        <f xml:space="preserve"> HYPERLINK("#'N(1)'!B4:O59", "N(1)")</f>
        <v>N(1)</v>
      </c>
      <c r="H7" s="47"/>
      <c r="I7" s="47"/>
      <c r="J7" s="47" t="s">
        <v>57</v>
      </c>
    </row>
    <row r="8" spans="2:10" x14ac:dyDescent="0.25">
      <c r="B8" s="47">
        <v>2</v>
      </c>
      <c r="C8" s="47" t="s">
        <v>22</v>
      </c>
      <c r="D8" s="47" t="s">
        <v>56</v>
      </c>
      <c r="E8" s="47" t="s">
        <v>55</v>
      </c>
      <c r="F8" s="47" t="s">
        <v>56</v>
      </c>
      <c r="G8" s="58" t="str">
        <f xml:space="preserve"> HYPERLINK("#'N(2)'!B4:N59", "N(2)")</f>
        <v>N(2)</v>
      </c>
      <c r="H8" s="47"/>
      <c r="I8" s="47"/>
      <c r="J8" s="47" t="s">
        <v>57</v>
      </c>
    </row>
    <row r="9" spans="2:10" x14ac:dyDescent="0.25">
      <c r="B9" s="47">
        <v>3</v>
      </c>
      <c r="C9" s="47" t="s">
        <v>68</v>
      </c>
      <c r="D9" s="47" t="s">
        <v>54</v>
      </c>
      <c r="E9" s="47" t="s">
        <v>55</v>
      </c>
      <c r="F9" s="47" t="s">
        <v>56</v>
      </c>
      <c r="G9" s="58" t="str">
        <f xml:space="preserve"> HYPERLINK("#'N(3)'!B4:O59", "N(3)")</f>
        <v>N(3)</v>
      </c>
      <c r="H9" s="47"/>
      <c r="I9" s="47"/>
      <c r="J9" s="47" t="s">
        <v>57</v>
      </c>
    </row>
    <row r="10" spans="2:10" x14ac:dyDescent="0.25">
      <c r="B10" s="47">
        <v>4</v>
      </c>
      <c r="C10" s="47" t="s">
        <v>70</v>
      </c>
      <c r="D10" s="47" t="s">
        <v>54</v>
      </c>
      <c r="E10" s="47" t="s">
        <v>55</v>
      </c>
      <c r="F10" s="47" t="s">
        <v>56</v>
      </c>
      <c r="G10" s="58" t="str">
        <f xml:space="preserve"> HYPERLINK("#'N(4)'!B4:I59", "N(4)")</f>
        <v>N(4)</v>
      </c>
      <c r="H10" s="47"/>
      <c r="I10" s="47"/>
      <c r="J10" s="47" t="s">
        <v>57</v>
      </c>
    </row>
    <row r="11" spans="2:10" x14ac:dyDescent="0.25">
      <c r="B11" s="47">
        <v>5</v>
      </c>
      <c r="C11" s="47" t="s">
        <v>72</v>
      </c>
      <c r="D11" s="47" t="s">
        <v>54</v>
      </c>
      <c r="E11" s="47" t="s">
        <v>55</v>
      </c>
      <c r="F11" s="47" t="s">
        <v>56</v>
      </c>
      <c r="G11" s="58" t="str">
        <f xml:space="preserve"> HYPERLINK("#'N(5)'!B4:M59", "N(5)")</f>
        <v>N(5)</v>
      </c>
      <c r="H11" s="47"/>
      <c r="I11" s="47"/>
      <c r="J11" s="47" t="s">
        <v>57</v>
      </c>
    </row>
    <row r="12" spans="2:10" x14ac:dyDescent="0.25">
      <c r="B12" s="47">
        <v>6</v>
      </c>
      <c r="C12" s="47" t="s">
        <v>75</v>
      </c>
      <c r="D12" s="47" t="s">
        <v>54</v>
      </c>
      <c r="E12" s="47" t="s">
        <v>55</v>
      </c>
      <c r="F12" s="47" t="s">
        <v>56</v>
      </c>
      <c r="G12" s="58" t="str">
        <f xml:space="preserve"> HYPERLINK("#'N(6)'!B4:O59", "N(6)")</f>
        <v>N(6)</v>
      </c>
      <c r="H12" s="47" t="s">
        <v>76</v>
      </c>
      <c r="I12" s="47"/>
      <c r="J12" s="47" t="s">
        <v>57</v>
      </c>
    </row>
    <row r="13" spans="2:10" x14ac:dyDescent="0.25">
      <c r="B13" s="47">
        <v>7</v>
      </c>
      <c r="C13" s="47" t="s">
        <v>40</v>
      </c>
      <c r="D13" s="47" t="s">
        <v>56</v>
      </c>
      <c r="E13" s="47" t="s">
        <v>55</v>
      </c>
      <c r="F13" s="47" t="s">
        <v>56</v>
      </c>
      <c r="G13" s="58" t="str">
        <f xml:space="preserve"> HYPERLINK("#'N(7)'!B4:U59", "N(7)")</f>
        <v>N(7)</v>
      </c>
      <c r="H13" s="47"/>
      <c r="I13" s="47"/>
      <c r="J13" s="47" t="s">
        <v>57</v>
      </c>
    </row>
    <row r="14" spans="2:10" x14ac:dyDescent="0.25">
      <c r="B14" s="47">
        <v>8</v>
      </c>
      <c r="C14" s="47" t="s">
        <v>43</v>
      </c>
      <c r="D14" s="47" t="s">
        <v>56</v>
      </c>
      <c r="E14" s="47" t="s">
        <v>55</v>
      </c>
      <c r="F14" s="47" t="s">
        <v>56</v>
      </c>
      <c r="G14" s="58" t="str">
        <f xml:space="preserve"> HYPERLINK("#'N(8)'!B4:S59", "N(8)")</f>
        <v>N(8)</v>
      </c>
      <c r="H14" s="47"/>
      <c r="I14" s="47"/>
      <c r="J14" s="47" t="s">
        <v>57</v>
      </c>
    </row>
    <row r="15" spans="2:10" x14ac:dyDescent="0.25">
      <c r="B15" s="47">
        <v>9</v>
      </c>
      <c r="C15" s="47" t="s">
        <v>84</v>
      </c>
      <c r="D15" s="47" t="s">
        <v>54</v>
      </c>
      <c r="E15" s="47" t="s">
        <v>55</v>
      </c>
      <c r="F15" s="47" t="s">
        <v>56</v>
      </c>
      <c r="G15" s="58" t="str">
        <f xml:space="preserve"> HYPERLINK("#'N(9)'!B4:K59", "N(9)")</f>
        <v>N(9)</v>
      </c>
      <c r="H15" s="47"/>
      <c r="I15" s="47"/>
      <c r="J15" s="47" t="s">
        <v>57</v>
      </c>
    </row>
    <row r="16" spans="2:10" x14ac:dyDescent="0.25">
      <c r="B16" s="47">
        <v>10</v>
      </c>
      <c r="C16" s="47" t="s">
        <v>86</v>
      </c>
      <c r="D16" s="47" t="s">
        <v>56</v>
      </c>
      <c r="E16" s="47" t="s">
        <v>55</v>
      </c>
      <c r="F16" s="47" t="s">
        <v>56</v>
      </c>
      <c r="G16" s="58" t="str">
        <f xml:space="preserve"> HYPERLINK("#'N(10)'!B4:Q59", "N(10)")</f>
        <v>N(10)</v>
      </c>
      <c r="H16" s="47"/>
      <c r="I16" s="47"/>
      <c r="J16" s="47" t="s">
        <v>57</v>
      </c>
    </row>
    <row r="17" spans="2:10" ht="25.2" x14ac:dyDescent="0.25">
      <c r="B17" s="47">
        <v>11</v>
      </c>
      <c r="C17" s="47" t="s">
        <v>233</v>
      </c>
      <c r="D17" s="47" t="s">
        <v>56</v>
      </c>
      <c r="E17" s="47" t="s">
        <v>55</v>
      </c>
      <c r="F17" s="47" t="s">
        <v>56</v>
      </c>
      <c r="G17" s="58" t="str">
        <f xml:space="preserve"> HYPERLINK("#'N(11)'!B4:EV59", "N(11)")</f>
        <v>N(11)</v>
      </c>
      <c r="H17" s="47"/>
      <c r="I17" s="47"/>
      <c r="J17" s="47" t="s">
        <v>57</v>
      </c>
    </row>
    <row r="18" spans="2:10" x14ac:dyDescent="0.25">
      <c r="B18" s="47">
        <v>12</v>
      </c>
      <c r="C18" s="47" t="s">
        <v>246</v>
      </c>
      <c r="D18" s="47" t="s">
        <v>54</v>
      </c>
      <c r="E18" s="47" t="s">
        <v>55</v>
      </c>
      <c r="F18" s="47" t="s">
        <v>56</v>
      </c>
      <c r="G18" s="58" t="str">
        <f xml:space="preserve"> HYPERLINK("#'N(12)'!B4:S59", "N(12)")</f>
        <v>N(12)</v>
      </c>
      <c r="H18" s="47"/>
      <c r="I18" s="47"/>
      <c r="J18" s="47" t="s">
        <v>57</v>
      </c>
    </row>
    <row r="19" spans="2:10" x14ac:dyDescent="0.25">
      <c r="B19" s="47">
        <v>13</v>
      </c>
      <c r="C19" s="47" t="s">
        <v>252</v>
      </c>
      <c r="D19" s="47" t="s">
        <v>54</v>
      </c>
      <c r="E19" s="47" t="s">
        <v>55</v>
      </c>
      <c r="F19" s="47" t="s">
        <v>56</v>
      </c>
      <c r="G19" s="58" t="str">
        <f xml:space="preserve"> HYPERLINK("#'N(13)'!B4:N59", "N(13)")</f>
        <v>N(13)</v>
      </c>
      <c r="H19" s="47"/>
      <c r="I19" s="47"/>
      <c r="J19" s="47" t="s">
        <v>57</v>
      </c>
    </row>
    <row r="20" spans="2:10" ht="25.2" x14ac:dyDescent="0.25">
      <c r="B20" s="47">
        <v>14</v>
      </c>
      <c r="C20" s="47" t="s">
        <v>275</v>
      </c>
      <c r="D20" s="47" t="s">
        <v>56</v>
      </c>
      <c r="E20" s="47" t="s">
        <v>55</v>
      </c>
      <c r="F20" s="47" t="s">
        <v>56</v>
      </c>
      <c r="G20" s="58" t="str">
        <f xml:space="preserve"> HYPERLINK("#'N(14)'!B4:AC59", "N(14)")</f>
        <v>N(14)</v>
      </c>
      <c r="H20" s="47" t="s">
        <v>276</v>
      </c>
      <c r="I20" s="47"/>
      <c r="J20" s="47" t="s">
        <v>57</v>
      </c>
    </row>
    <row r="21" spans="2:10" ht="25.2" x14ac:dyDescent="0.25">
      <c r="B21" s="47">
        <v>15</v>
      </c>
      <c r="C21" s="47" t="s">
        <v>280</v>
      </c>
      <c r="D21" s="47" t="s">
        <v>54</v>
      </c>
      <c r="E21" s="47" t="s">
        <v>55</v>
      </c>
      <c r="F21" s="47" t="s">
        <v>56</v>
      </c>
      <c r="G21" s="58" t="str">
        <f xml:space="preserve"> HYPERLINK("#'N(15)'!B4:J59", "N(15)")</f>
        <v>N(15)</v>
      </c>
      <c r="H21" s="47" t="s">
        <v>276</v>
      </c>
      <c r="I21" s="47"/>
      <c r="J21" s="47" t="s">
        <v>57</v>
      </c>
    </row>
    <row r="22" spans="2:10" x14ac:dyDescent="0.25">
      <c r="B22" s="47">
        <v>16</v>
      </c>
      <c r="C22" s="47" t="s">
        <v>322</v>
      </c>
      <c r="D22" s="47" t="s">
        <v>56</v>
      </c>
      <c r="E22" s="47" t="s">
        <v>55</v>
      </c>
      <c r="F22" s="47" t="s">
        <v>56</v>
      </c>
      <c r="G22" s="58" t="str">
        <f xml:space="preserve"> HYPERLINK("#'N(16)'!B4:AU59", "N(16)")</f>
        <v>N(16)</v>
      </c>
      <c r="H22" s="47" t="s">
        <v>323</v>
      </c>
      <c r="I22" s="47"/>
      <c r="J22" s="47" t="s">
        <v>57</v>
      </c>
    </row>
    <row r="23" spans="2:10" x14ac:dyDescent="0.25">
      <c r="B23" s="47">
        <v>17</v>
      </c>
      <c r="C23" s="47" t="s">
        <v>403</v>
      </c>
      <c r="D23" s="47" t="s">
        <v>56</v>
      </c>
      <c r="E23" s="47" t="s">
        <v>55</v>
      </c>
      <c r="F23" s="47" t="s">
        <v>56</v>
      </c>
      <c r="G23" s="58" t="str">
        <f xml:space="preserve"> HYPERLINK("#'N(17)'!B4:CI59", "N(17)")</f>
        <v>N(17)</v>
      </c>
      <c r="H23" s="47" t="s">
        <v>323</v>
      </c>
      <c r="I23" s="47"/>
      <c r="J23" s="47" t="s">
        <v>57</v>
      </c>
    </row>
    <row r="24" spans="2:10" x14ac:dyDescent="0.25">
      <c r="B24" s="47">
        <v>18</v>
      </c>
      <c r="C24" s="47" t="s">
        <v>409</v>
      </c>
      <c r="D24" s="47" t="s">
        <v>54</v>
      </c>
      <c r="E24" s="47" t="s">
        <v>55</v>
      </c>
      <c r="F24" s="47" t="s">
        <v>56</v>
      </c>
      <c r="G24" s="58" t="str">
        <f xml:space="preserve"> HYPERLINK("#'N(18)'!B4:L59", "N(18)")</f>
        <v>N(18)</v>
      </c>
      <c r="H24" s="47" t="s">
        <v>323</v>
      </c>
      <c r="I24" s="47"/>
      <c r="J24" s="47" t="s">
        <v>57</v>
      </c>
    </row>
    <row r="25" spans="2:10" ht="25.2" x14ac:dyDescent="0.25">
      <c r="B25" s="47">
        <v>19</v>
      </c>
      <c r="C25" s="47" t="s">
        <v>430</v>
      </c>
      <c r="D25" s="47" t="s">
        <v>56</v>
      </c>
      <c r="E25" s="47" t="s">
        <v>55</v>
      </c>
      <c r="F25" s="47" t="s">
        <v>56</v>
      </c>
      <c r="G25" s="58" t="str">
        <f xml:space="preserve"> HYPERLINK("#'N(19)'!B4:AA59", "N(19)")</f>
        <v>N(19)</v>
      </c>
      <c r="H25" s="47" t="s">
        <v>431</v>
      </c>
      <c r="I25" s="47"/>
      <c r="J25" s="47" t="s">
        <v>57</v>
      </c>
    </row>
    <row r="26" spans="2:10" ht="25.2" x14ac:dyDescent="0.25">
      <c r="B26" s="47">
        <v>20</v>
      </c>
      <c r="C26" s="47" t="s">
        <v>443</v>
      </c>
      <c r="D26" s="47" t="s">
        <v>56</v>
      </c>
      <c r="E26" s="47" t="s">
        <v>55</v>
      </c>
      <c r="F26" s="47" t="s">
        <v>56</v>
      </c>
      <c r="G26" s="58" t="str">
        <f xml:space="preserve"> HYPERLINK("#'N(20)'!B4:S59", "N(20)")</f>
        <v>N(20)</v>
      </c>
      <c r="H26" s="47"/>
      <c r="I26" s="47"/>
      <c r="J26" s="47" t="s">
        <v>57</v>
      </c>
    </row>
    <row r="27" spans="2:10" ht="25.2" x14ac:dyDescent="0.25">
      <c r="B27" s="47">
        <v>21</v>
      </c>
      <c r="C27" s="47" t="s">
        <v>451</v>
      </c>
      <c r="D27" s="47" t="s">
        <v>54</v>
      </c>
      <c r="E27" s="47" t="s">
        <v>55</v>
      </c>
      <c r="F27" s="47" t="s">
        <v>56</v>
      </c>
      <c r="G27" s="58" t="str">
        <f xml:space="preserve"> HYPERLINK("#'N(21)'!B4:N59", "N(21)")</f>
        <v>N(21)</v>
      </c>
      <c r="H27" s="47"/>
      <c r="I27" s="47"/>
      <c r="J27" s="47" t="s">
        <v>57</v>
      </c>
    </row>
    <row r="28" spans="2:10" x14ac:dyDescent="0.25">
      <c r="B28" s="47">
        <v>22</v>
      </c>
      <c r="C28" s="47" t="s">
        <v>453</v>
      </c>
      <c r="D28" s="47" t="s">
        <v>54</v>
      </c>
      <c r="E28" s="47" t="s">
        <v>55</v>
      </c>
      <c r="F28" s="47" t="s">
        <v>56</v>
      </c>
      <c r="G28" s="58" t="str">
        <f xml:space="preserve"> HYPERLINK("#'N(22)'!B4:J60", "N(22)")</f>
        <v>N(22)</v>
      </c>
      <c r="H28" s="47"/>
      <c r="I28" s="47"/>
      <c r="J28" s="47" t="s">
        <v>57</v>
      </c>
    </row>
    <row r="29" spans="2:10" x14ac:dyDescent="0.25">
      <c r="B29" s="47">
        <v>23</v>
      </c>
      <c r="C29" s="47" t="s">
        <v>506</v>
      </c>
      <c r="D29" s="47" t="s">
        <v>56</v>
      </c>
      <c r="E29" s="47" t="s">
        <v>55</v>
      </c>
      <c r="F29" s="47" t="s">
        <v>56</v>
      </c>
      <c r="G29" s="58" t="str">
        <f xml:space="preserve"> HYPERLINK("#'N(23)'!B4:CJ59", "N(23)")</f>
        <v>N(23)</v>
      </c>
      <c r="H29" s="47" t="s">
        <v>507</v>
      </c>
      <c r="I29" s="47"/>
      <c r="J29" s="47" t="s">
        <v>57</v>
      </c>
    </row>
    <row r="30" spans="2:10" ht="25.2" x14ac:dyDescent="0.25">
      <c r="B30" s="47">
        <v>24</v>
      </c>
      <c r="C30" s="47" t="s">
        <v>511</v>
      </c>
      <c r="D30" s="47" t="s">
        <v>54</v>
      </c>
      <c r="E30" s="47" t="s">
        <v>55</v>
      </c>
      <c r="F30" s="47" t="s">
        <v>56</v>
      </c>
      <c r="G30" s="58" t="str">
        <f xml:space="preserve"> HYPERLINK("#'N(24)'!B4:J59", "N(24)")</f>
        <v>N(24)</v>
      </c>
      <c r="H30" s="47"/>
      <c r="I30" s="47"/>
      <c r="J30" s="47" t="s">
        <v>57</v>
      </c>
    </row>
    <row r="31" spans="2:10" x14ac:dyDescent="0.25">
      <c r="B31" s="47">
        <v>25</v>
      </c>
      <c r="C31" s="47" t="s">
        <v>525</v>
      </c>
      <c r="D31" s="47" t="s">
        <v>56</v>
      </c>
      <c r="E31" s="47" t="s">
        <v>55</v>
      </c>
      <c r="F31" s="47" t="s">
        <v>56</v>
      </c>
      <c r="G31" s="58" t="str">
        <f xml:space="preserve"> HYPERLINK("#'N(25)'!B4:T59", "N(25)")</f>
        <v>N(25)</v>
      </c>
      <c r="H31" s="47" t="s">
        <v>526</v>
      </c>
      <c r="I31" s="47"/>
      <c r="J31" s="47" t="s">
        <v>57</v>
      </c>
    </row>
    <row r="32" spans="2:10" ht="25.2" x14ac:dyDescent="0.25">
      <c r="B32" s="47">
        <v>26</v>
      </c>
      <c r="C32" s="47" t="s">
        <v>537</v>
      </c>
      <c r="D32" s="47" t="s">
        <v>56</v>
      </c>
      <c r="E32" s="47" t="s">
        <v>55</v>
      </c>
      <c r="F32" s="47" t="s">
        <v>56</v>
      </c>
      <c r="G32" s="58" t="str">
        <f xml:space="preserve"> HYPERLINK("#'N(26)'!B4:S59", "N(26)")</f>
        <v>N(26)</v>
      </c>
      <c r="H32" s="47"/>
      <c r="I32" s="47"/>
      <c r="J32" s="47" t="s">
        <v>57</v>
      </c>
    </row>
    <row r="33" spans="2:10" x14ac:dyDescent="0.25">
      <c r="B33" s="47">
        <v>27</v>
      </c>
      <c r="C33" s="47" t="s">
        <v>545</v>
      </c>
      <c r="D33" s="47" t="s">
        <v>54</v>
      </c>
      <c r="E33" s="47" t="s">
        <v>55</v>
      </c>
      <c r="F33" s="47" t="s">
        <v>56</v>
      </c>
      <c r="G33" s="58" t="str">
        <f xml:space="preserve"> HYPERLINK("#'N(27)'!B4:N59", "N(27)")</f>
        <v>N(27)</v>
      </c>
      <c r="H33" s="47"/>
      <c r="I33" s="47"/>
      <c r="J33" s="47" t="s">
        <v>57</v>
      </c>
    </row>
    <row r="34" spans="2:10" x14ac:dyDescent="0.25">
      <c r="B34" s="47">
        <v>28</v>
      </c>
      <c r="C34" s="47" t="s">
        <v>557</v>
      </c>
      <c r="D34" s="47" t="s">
        <v>54</v>
      </c>
      <c r="E34" s="47" t="s">
        <v>55</v>
      </c>
      <c r="F34" s="47" t="s">
        <v>56</v>
      </c>
      <c r="G34" s="58" t="str">
        <f xml:space="preserve"> HYPERLINK("#'N(28)'!B4:S59", "N(28)")</f>
        <v>N(28)</v>
      </c>
      <c r="H34" s="47"/>
      <c r="I34" s="47"/>
      <c r="J34" s="47" t="s">
        <v>57</v>
      </c>
    </row>
    <row r="35" spans="2:10" x14ac:dyDescent="0.25">
      <c r="B35" s="47">
        <v>29</v>
      </c>
      <c r="C35" s="47" t="s">
        <v>563</v>
      </c>
      <c r="D35" s="47" t="s">
        <v>54</v>
      </c>
      <c r="E35" s="47" t="s">
        <v>55</v>
      </c>
      <c r="F35" s="47" t="s">
        <v>56</v>
      </c>
      <c r="G35" s="58" t="str">
        <f xml:space="preserve"> HYPERLINK("#'N(29)'!B4:L59", "N(29)")</f>
        <v>N(29)</v>
      </c>
      <c r="H35" s="47"/>
      <c r="I35" s="47"/>
      <c r="J35" s="47" t="s">
        <v>57</v>
      </c>
    </row>
    <row r="36" spans="2:10" x14ac:dyDescent="0.25">
      <c r="B36" s="47">
        <v>30</v>
      </c>
      <c r="C36" s="47" t="s">
        <v>577</v>
      </c>
      <c r="D36" s="47" t="s">
        <v>54</v>
      </c>
      <c r="E36" s="47" t="s">
        <v>55</v>
      </c>
      <c r="F36" s="47" t="s">
        <v>56</v>
      </c>
      <c r="G36" s="58" t="str">
        <f xml:space="preserve"> HYPERLINK("#'N(30)'!B4:U59", "N(30)")</f>
        <v>N(30)</v>
      </c>
      <c r="H36" s="47"/>
      <c r="I36" s="47"/>
      <c r="J36" s="47" t="s">
        <v>57</v>
      </c>
    </row>
    <row r="37" spans="2:10" x14ac:dyDescent="0.25">
      <c r="B37" s="47">
        <v>31</v>
      </c>
      <c r="C37" s="47" t="s">
        <v>583</v>
      </c>
      <c r="D37" s="47" t="s">
        <v>56</v>
      </c>
      <c r="E37" s="47" t="s">
        <v>55</v>
      </c>
      <c r="F37" s="47" t="s">
        <v>56</v>
      </c>
      <c r="G37" s="58" t="str">
        <f xml:space="preserve"> HYPERLINK("#'N(31)'!B4:T59", "N(31)")</f>
        <v>N(31)</v>
      </c>
      <c r="H37" s="47"/>
      <c r="I37" s="47"/>
      <c r="J37" s="47" t="s">
        <v>57</v>
      </c>
    </row>
    <row r="38" spans="2:10" x14ac:dyDescent="0.25">
      <c r="B38" s="47">
        <v>32</v>
      </c>
      <c r="C38" s="47" t="s">
        <v>590</v>
      </c>
      <c r="D38" s="47" t="s">
        <v>56</v>
      </c>
      <c r="E38" s="47" t="s">
        <v>55</v>
      </c>
      <c r="F38" s="47" t="s">
        <v>56</v>
      </c>
      <c r="G38" s="58" t="str">
        <f xml:space="preserve"> HYPERLINK("#'N(32)'!B4:W59", "N(32)")</f>
        <v>N(32)</v>
      </c>
      <c r="H38" s="47"/>
      <c r="I38" s="47"/>
      <c r="J38" s="47" t="s">
        <v>57</v>
      </c>
    </row>
    <row r="39" spans="2:10" x14ac:dyDescent="0.25">
      <c r="B39" s="47">
        <v>33</v>
      </c>
      <c r="C39" s="47" t="s">
        <v>594</v>
      </c>
      <c r="D39" s="47" t="s">
        <v>56</v>
      </c>
      <c r="E39" s="47" t="s">
        <v>55</v>
      </c>
      <c r="F39" s="47" t="s">
        <v>56</v>
      </c>
      <c r="G39" s="58" t="str">
        <f xml:space="preserve"> HYPERLINK("#'N(33)'!B4:K59", "N(33)")</f>
        <v>N(33)</v>
      </c>
      <c r="H39" s="47"/>
      <c r="I39" s="47"/>
      <c r="J39" s="47" t="s">
        <v>57</v>
      </c>
    </row>
    <row r="40" spans="2:10" x14ac:dyDescent="0.25">
      <c r="B40" s="47">
        <v>34</v>
      </c>
      <c r="C40" s="47" t="s">
        <v>597</v>
      </c>
      <c r="D40" s="47" t="s">
        <v>56</v>
      </c>
      <c r="E40" s="47" t="s">
        <v>55</v>
      </c>
      <c r="F40" s="47" t="s">
        <v>56</v>
      </c>
      <c r="G40" s="58" t="str">
        <f xml:space="preserve"> HYPERLINK("#'N(34)'!B4:L59", "N(34)")</f>
        <v>N(34)</v>
      </c>
      <c r="H40" s="47" t="s">
        <v>598</v>
      </c>
      <c r="I40" s="47"/>
      <c r="J40" s="47" t="s">
        <v>57</v>
      </c>
    </row>
    <row r="41" spans="2:10" x14ac:dyDescent="0.25">
      <c r="B41" s="47">
        <v>35</v>
      </c>
      <c r="C41" s="47" t="s">
        <v>602</v>
      </c>
      <c r="D41" s="47" t="s">
        <v>54</v>
      </c>
      <c r="E41" s="47" t="s">
        <v>55</v>
      </c>
      <c r="F41" s="47" t="s">
        <v>56</v>
      </c>
      <c r="G41" s="58" t="str">
        <f xml:space="preserve"> HYPERLINK("#'N(35)'!B4:O59", "N(35)")</f>
        <v>N(35)</v>
      </c>
      <c r="H41" s="47" t="s">
        <v>603</v>
      </c>
      <c r="I41" s="47"/>
      <c r="J41" s="47" t="s">
        <v>57</v>
      </c>
    </row>
    <row r="42" spans="2:10" x14ac:dyDescent="0.25">
      <c r="B42" s="47">
        <v>36</v>
      </c>
      <c r="C42" s="47" t="s">
        <v>606</v>
      </c>
      <c r="D42" s="47" t="s">
        <v>54</v>
      </c>
      <c r="E42" s="47" t="s">
        <v>55</v>
      </c>
      <c r="F42" s="47" t="s">
        <v>56</v>
      </c>
      <c r="G42" s="58" t="str">
        <f xml:space="preserve"> HYPERLINK("#'N(36)'!B4:O59", "N(36)")</f>
        <v>N(36)</v>
      </c>
      <c r="H42" s="47" t="s">
        <v>607</v>
      </c>
      <c r="I42" s="47"/>
      <c r="J42" s="47" t="s">
        <v>57</v>
      </c>
    </row>
    <row r="43" spans="2:10" x14ac:dyDescent="0.25">
      <c r="B43" s="47">
        <v>37</v>
      </c>
      <c r="C43" s="47" t="s">
        <v>610</v>
      </c>
      <c r="D43" s="47" t="s">
        <v>54</v>
      </c>
      <c r="E43" s="47" t="s">
        <v>55</v>
      </c>
      <c r="F43" s="47" t="s">
        <v>56</v>
      </c>
      <c r="G43" s="58" t="str">
        <f xml:space="preserve"> HYPERLINK("#'N(37)'!B4:O59", "N(37)")</f>
        <v>N(37)</v>
      </c>
      <c r="H43" s="47" t="s">
        <v>611</v>
      </c>
      <c r="I43" s="47"/>
      <c r="J43" s="47" t="s">
        <v>57</v>
      </c>
    </row>
    <row r="44" spans="2:10" x14ac:dyDescent="0.25">
      <c r="B44" s="47">
        <v>38</v>
      </c>
      <c r="C44" s="47" t="s">
        <v>614</v>
      </c>
      <c r="D44" s="47" t="s">
        <v>54</v>
      </c>
      <c r="E44" s="47" t="s">
        <v>55</v>
      </c>
      <c r="F44" s="47" t="s">
        <v>56</v>
      </c>
      <c r="G44" s="58" t="str">
        <f xml:space="preserve"> HYPERLINK("#'N(38)'!B4:O59", "N(38)")</f>
        <v>N(38)</v>
      </c>
      <c r="H44" s="47" t="s">
        <v>615</v>
      </c>
      <c r="I44" s="47"/>
      <c r="J44" s="47" t="s">
        <v>57</v>
      </c>
    </row>
    <row r="45" spans="2:10" ht="25.2" x14ac:dyDescent="0.25">
      <c r="B45" s="47">
        <v>39</v>
      </c>
      <c r="C45" s="47" t="s">
        <v>624</v>
      </c>
      <c r="D45" s="47" t="s">
        <v>54</v>
      </c>
      <c r="E45" s="47" t="s">
        <v>55</v>
      </c>
      <c r="F45" s="47" t="s">
        <v>56</v>
      </c>
      <c r="G45" s="58" t="str">
        <f xml:space="preserve"> HYPERLINK("#'N(39)'!B4:N59", "N(39)")</f>
        <v>N(39)</v>
      </c>
      <c r="H45" s="47" t="s">
        <v>625</v>
      </c>
      <c r="I45" s="47"/>
      <c r="J45" s="47" t="s">
        <v>57</v>
      </c>
    </row>
    <row r="46" spans="2:10" ht="25.2" x14ac:dyDescent="0.25">
      <c r="B46" s="47">
        <v>40</v>
      </c>
      <c r="C46" s="47" t="s">
        <v>628</v>
      </c>
      <c r="D46" s="47" t="s">
        <v>54</v>
      </c>
      <c r="E46" s="47" t="s">
        <v>55</v>
      </c>
      <c r="F46" s="47" t="s">
        <v>56</v>
      </c>
      <c r="G46" s="58" t="str">
        <f xml:space="preserve"> HYPERLINK("#'N(40)'!B4:N59", "N(40)")</f>
        <v>N(40)</v>
      </c>
      <c r="H46" s="47" t="s">
        <v>629</v>
      </c>
      <c r="I46" s="47"/>
      <c r="J46" s="47" t="s">
        <v>57</v>
      </c>
    </row>
    <row r="47" spans="2:10" ht="25.2" x14ac:dyDescent="0.25">
      <c r="B47" s="47">
        <v>41</v>
      </c>
      <c r="C47" s="47" t="s">
        <v>640</v>
      </c>
      <c r="D47" s="47" t="s">
        <v>54</v>
      </c>
      <c r="E47" s="47" t="s">
        <v>55</v>
      </c>
      <c r="F47" s="47" t="s">
        <v>56</v>
      </c>
      <c r="G47" s="58" t="str">
        <f xml:space="preserve"> HYPERLINK("#'N(41)'!B4:Q59", "N(41)")</f>
        <v>N(41)</v>
      </c>
      <c r="H47" s="47"/>
      <c r="I47" s="47"/>
      <c r="J47" s="47" t="s">
        <v>57</v>
      </c>
    </row>
    <row r="48" spans="2:10" ht="25.2" x14ac:dyDescent="0.25">
      <c r="B48" s="47">
        <v>42</v>
      </c>
      <c r="C48" s="47" t="s">
        <v>642</v>
      </c>
      <c r="D48" s="47" t="s">
        <v>54</v>
      </c>
      <c r="E48" s="47" t="s">
        <v>55</v>
      </c>
      <c r="F48" s="47" t="s">
        <v>56</v>
      </c>
      <c r="G48" s="58" t="str">
        <f xml:space="preserve"> HYPERLINK("#'N(42)'!B4:Q59", "N(42)")</f>
        <v>N(42)</v>
      </c>
      <c r="H48" s="47"/>
      <c r="I48" s="47"/>
      <c r="J48" s="47" t="s">
        <v>57</v>
      </c>
    </row>
    <row r="49" spans="2:10" ht="25.2" x14ac:dyDescent="0.25">
      <c r="B49" s="47">
        <v>43</v>
      </c>
      <c r="C49" s="47" t="s">
        <v>644</v>
      </c>
      <c r="D49" s="47" t="s">
        <v>54</v>
      </c>
      <c r="E49" s="47" t="s">
        <v>55</v>
      </c>
      <c r="F49" s="47" t="s">
        <v>56</v>
      </c>
      <c r="G49" s="58" t="str">
        <f xml:space="preserve"> HYPERLINK("#'N(43)'!B4:N59", "N(43)")</f>
        <v>N(43)</v>
      </c>
      <c r="H49" s="47"/>
      <c r="I49" s="47"/>
      <c r="J49" s="47" t="s">
        <v>57</v>
      </c>
    </row>
    <row r="50" spans="2:10" ht="25.2" x14ac:dyDescent="0.25">
      <c r="B50" s="47">
        <v>44</v>
      </c>
      <c r="C50" s="47" t="s">
        <v>646</v>
      </c>
      <c r="D50" s="47" t="s">
        <v>54</v>
      </c>
      <c r="E50" s="47" t="s">
        <v>55</v>
      </c>
      <c r="F50" s="47" t="s">
        <v>56</v>
      </c>
      <c r="G50" s="58" t="str">
        <f xml:space="preserve"> HYPERLINK("#'N(44)'!B4:N59", "N(44)")</f>
        <v>N(44)</v>
      </c>
      <c r="H50" s="47"/>
      <c r="I50" s="47"/>
      <c r="J50" s="47" t="s">
        <v>57</v>
      </c>
    </row>
    <row r="51" spans="2:10" ht="25.2" x14ac:dyDescent="0.25">
      <c r="B51" s="47">
        <v>45</v>
      </c>
      <c r="C51" s="47" t="s">
        <v>648</v>
      </c>
      <c r="D51" s="47" t="s">
        <v>54</v>
      </c>
      <c r="E51" s="47" t="s">
        <v>55</v>
      </c>
      <c r="F51" s="47" t="s">
        <v>56</v>
      </c>
      <c r="G51" s="58" t="str">
        <f xml:space="preserve"> HYPERLINK("#'N(45)'!B4:N59", "N(45)")</f>
        <v>N(45)</v>
      </c>
      <c r="H51" s="47"/>
      <c r="I51" s="47"/>
      <c r="J51" s="47" t="s">
        <v>57</v>
      </c>
    </row>
    <row r="52" spans="2:10" x14ac:dyDescent="0.25">
      <c r="B52" s="47">
        <v>46</v>
      </c>
      <c r="C52" s="47" t="s">
        <v>656</v>
      </c>
      <c r="D52" s="47" t="s">
        <v>54</v>
      </c>
      <c r="E52" s="47" t="s">
        <v>55</v>
      </c>
      <c r="F52" s="47" t="s">
        <v>56</v>
      </c>
      <c r="G52" s="58" t="str">
        <f xml:space="preserve"> HYPERLINK("#'N(46)'!B4:N59", "N(46)")</f>
        <v>N(46)</v>
      </c>
      <c r="H52" s="47"/>
      <c r="I52" s="47"/>
      <c r="J52" s="47" t="s">
        <v>57</v>
      </c>
    </row>
    <row r="53" spans="2:10" ht="25.2" x14ac:dyDescent="0.25">
      <c r="B53" s="47">
        <v>47</v>
      </c>
      <c r="C53" s="47" t="s">
        <v>664</v>
      </c>
      <c r="D53" s="47" t="s">
        <v>54</v>
      </c>
      <c r="E53" s="47" t="s">
        <v>55</v>
      </c>
      <c r="F53" s="47" t="s">
        <v>56</v>
      </c>
      <c r="G53" s="58" t="str">
        <f xml:space="preserve"> HYPERLINK("#'N(47)'!B4:N59", "N(47)")</f>
        <v>N(47)</v>
      </c>
      <c r="H53" s="47" t="s">
        <v>665</v>
      </c>
      <c r="I53" s="47"/>
      <c r="J53" s="47" t="s">
        <v>57</v>
      </c>
    </row>
    <row r="54" spans="2:10" x14ac:dyDescent="0.25">
      <c r="B54" s="47">
        <v>48</v>
      </c>
      <c r="C54" s="47" t="s">
        <v>672</v>
      </c>
      <c r="D54" s="47" t="s">
        <v>54</v>
      </c>
      <c r="E54" s="47" t="s">
        <v>55</v>
      </c>
      <c r="F54" s="47" t="s">
        <v>56</v>
      </c>
      <c r="G54" s="58" t="str">
        <f xml:space="preserve"> HYPERLINK("#'N(48)'!B4:M59", "N(48)")</f>
        <v>N(48)</v>
      </c>
      <c r="H54" s="47"/>
      <c r="I54" s="47"/>
      <c r="J54" s="47" t="s">
        <v>57</v>
      </c>
    </row>
    <row r="55" spans="2:10" x14ac:dyDescent="0.25">
      <c r="B55" s="47">
        <v>49</v>
      </c>
      <c r="C55" s="47" t="s">
        <v>680</v>
      </c>
      <c r="D55" s="47" t="s">
        <v>56</v>
      </c>
      <c r="E55" s="47" t="s">
        <v>55</v>
      </c>
      <c r="F55" s="47" t="s">
        <v>56</v>
      </c>
      <c r="G55" s="58" t="str">
        <f xml:space="preserve"> HYPERLINK("#'N(49)'!B4:O59", "N(49)")</f>
        <v>N(49)</v>
      </c>
      <c r="H55" s="47"/>
      <c r="I55" s="47"/>
      <c r="J55" s="47" t="s">
        <v>57</v>
      </c>
    </row>
    <row r="56" spans="2:10" x14ac:dyDescent="0.25">
      <c r="B56" s="47">
        <v>50</v>
      </c>
      <c r="C56" s="47" t="s">
        <v>691</v>
      </c>
      <c r="D56" s="47" t="s">
        <v>54</v>
      </c>
      <c r="E56" s="47" t="s">
        <v>55</v>
      </c>
      <c r="F56" s="47" t="s">
        <v>56</v>
      </c>
      <c r="G56" s="58" t="str">
        <f xml:space="preserve"> HYPERLINK("#'N(50)'!B4:Q59", "N(50)")</f>
        <v>N(50)</v>
      </c>
      <c r="H56" s="47" t="s">
        <v>692</v>
      </c>
      <c r="I56" s="47"/>
      <c r="J56" s="47" t="s">
        <v>57</v>
      </c>
    </row>
    <row r="57" spans="2:10" ht="25.2" x14ac:dyDescent="0.25">
      <c r="B57" s="47">
        <v>51</v>
      </c>
      <c r="C57" s="47" t="s">
        <v>695</v>
      </c>
      <c r="D57" s="47" t="s">
        <v>54</v>
      </c>
      <c r="E57" s="47" t="s">
        <v>55</v>
      </c>
      <c r="F57" s="47" t="s">
        <v>56</v>
      </c>
      <c r="G57" s="58" t="str">
        <f xml:space="preserve"> HYPERLINK("#'N(51)'!B4:Q59", "N(51)")</f>
        <v>N(51)</v>
      </c>
      <c r="H57" s="47" t="s">
        <v>696</v>
      </c>
      <c r="I57" s="47"/>
      <c r="J57" s="47" t="s">
        <v>57</v>
      </c>
    </row>
    <row r="58" spans="2:10" ht="25.2" x14ac:dyDescent="0.25">
      <c r="B58" s="47">
        <v>52</v>
      </c>
      <c r="C58" s="47" t="s">
        <v>699</v>
      </c>
      <c r="D58" s="47" t="s">
        <v>54</v>
      </c>
      <c r="E58" s="47" t="s">
        <v>55</v>
      </c>
      <c r="F58" s="47" t="s">
        <v>56</v>
      </c>
      <c r="G58" s="58" t="str">
        <f xml:space="preserve"> HYPERLINK("#'N(52)'!B4:Q59", "N(52)")</f>
        <v>N(52)</v>
      </c>
      <c r="H58" s="47" t="s">
        <v>700</v>
      </c>
      <c r="I58" s="47"/>
      <c r="J58" s="47" t="s">
        <v>57</v>
      </c>
    </row>
    <row r="59" spans="2:10" ht="25.2" x14ac:dyDescent="0.25">
      <c r="B59" s="47">
        <v>53</v>
      </c>
      <c r="C59" s="47" t="s">
        <v>703</v>
      </c>
      <c r="D59" s="47" t="s">
        <v>54</v>
      </c>
      <c r="E59" s="47" t="s">
        <v>55</v>
      </c>
      <c r="F59" s="47" t="s">
        <v>56</v>
      </c>
      <c r="G59" s="58" t="str">
        <f xml:space="preserve"> HYPERLINK("#'N(53)'!B4:Q59", "N(53)")</f>
        <v>N(53)</v>
      </c>
      <c r="H59" s="47" t="s">
        <v>704</v>
      </c>
      <c r="I59" s="47"/>
      <c r="J59" s="47" t="s">
        <v>57</v>
      </c>
    </row>
    <row r="60" spans="2:10" ht="25.2" x14ac:dyDescent="0.25">
      <c r="B60" s="47">
        <v>54</v>
      </c>
      <c r="C60" s="47" t="s">
        <v>707</v>
      </c>
      <c r="D60" s="47" t="s">
        <v>54</v>
      </c>
      <c r="E60" s="47" t="s">
        <v>55</v>
      </c>
      <c r="F60" s="47" t="s">
        <v>56</v>
      </c>
      <c r="G60" s="58" t="str">
        <f xml:space="preserve"> HYPERLINK("#'N(54)'!B4:Q59", "N(54)")</f>
        <v>N(54)</v>
      </c>
      <c r="H60" s="47" t="s">
        <v>708</v>
      </c>
      <c r="I60" s="47"/>
      <c r="J60" s="47" t="s">
        <v>57</v>
      </c>
    </row>
    <row r="61" spans="2:10" x14ac:dyDescent="0.25">
      <c r="B61" s="47">
        <v>55</v>
      </c>
      <c r="C61" s="47" t="s">
        <v>718</v>
      </c>
      <c r="D61" s="47" t="s">
        <v>54</v>
      </c>
      <c r="E61" s="47" t="s">
        <v>55</v>
      </c>
      <c r="F61" s="47" t="s">
        <v>56</v>
      </c>
      <c r="G61" s="58" t="str">
        <f xml:space="preserve"> HYPERLINK("#'N(55)'!B4:Q59", "N(55)")</f>
        <v>N(55)</v>
      </c>
      <c r="H61" s="47" t="s">
        <v>692</v>
      </c>
      <c r="I61" s="47"/>
      <c r="J61" s="47" t="s">
        <v>57</v>
      </c>
    </row>
    <row r="62" spans="2:10" ht="25.2" x14ac:dyDescent="0.25">
      <c r="B62" s="47">
        <v>56</v>
      </c>
      <c r="C62" s="47" t="s">
        <v>720</v>
      </c>
      <c r="D62" s="47" t="s">
        <v>54</v>
      </c>
      <c r="E62" s="47" t="s">
        <v>55</v>
      </c>
      <c r="F62" s="47" t="s">
        <v>56</v>
      </c>
      <c r="G62" s="58" t="str">
        <f xml:space="preserve"> HYPERLINK("#'N(56)'!B4:Q59", "N(56)")</f>
        <v>N(56)</v>
      </c>
      <c r="H62" s="47" t="s">
        <v>696</v>
      </c>
      <c r="I62" s="47"/>
      <c r="J62" s="47" t="s">
        <v>57</v>
      </c>
    </row>
    <row r="63" spans="2:10" ht="25.2" x14ac:dyDescent="0.25">
      <c r="B63" s="47">
        <v>57</v>
      </c>
      <c r="C63" s="47" t="s">
        <v>722</v>
      </c>
      <c r="D63" s="47" t="s">
        <v>54</v>
      </c>
      <c r="E63" s="47" t="s">
        <v>55</v>
      </c>
      <c r="F63" s="47" t="s">
        <v>56</v>
      </c>
      <c r="G63" s="58" t="str">
        <f xml:space="preserve"> HYPERLINK("#'N(57)'!B4:Q59", "N(57)")</f>
        <v>N(57)</v>
      </c>
      <c r="H63" s="47" t="s">
        <v>700</v>
      </c>
      <c r="I63" s="47"/>
      <c r="J63" s="47" t="s">
        <v>57</v>
      </c>
    </row>
    <row r="64" spans="2:10" x14ac:dyDescent="0.25">
      <c r="B64" s="47">
        <v>58</v>
      </c>
      <c r="C64" s="47" t="s">
        <v>724</v>
      </c>
      <c r="D64" s="47" t="s">
        <v>54</v>
      </c>
      <c r="E64" s="47" t="s">
        <v>55</v>
      </c>
      <c r="F64" s="47" t="s">
        <v>56</v>
      </c>
      <c r="G64" s="58" t="str">
        <f xml:space="preserve"> HYPERLINK("#'N(58)'!B4:Q59", "N(58)")</f>
        <v>N(58)</v>
      </c>
      <c r="H64" s="47" t="s">
        <v>704</v>
      </c>
      <c r="I64" s="47"/>
      <c r="J64" s="47" t="s">
        <v>57</v>
      </c>
    </row>
    <row r="65" spans="2:10" x14ac:dyDescent="0.25">
      <c r="B65" s="47">
        <v>59</v>
      </c>
      <c r="C65" s="47" t="s">
        <v>726</v>
      </c>
      <c r="D65" s="47" t="s">
        <v>54</v>
      </c>
      <c r="E65" s="47" t="s">
        <v>55</v>
      </c>
      <c r="F65" s="47" t="s">
        <v>56</v>
      </c>
      <c r="G65" s="58" t="str">
        <f xml:space="preserve"> HYPERLINK("#'N(59)'!B4:Q59", "N(59)")</f>
        <v>N(59)</v>
      </c>
      <c r="H65" s="47" t="s">
        <v>708</v>
      </c>
      <c r="I65" s="47"/>
      <c r="J65" s="47" t="s">
        <v>57</v>
      </c>
    </row>
    <row r="66" spans="2:10" x14ac:dyDescent="0.25">
      <c r="B66" s="47">
        <v>60</v>
      </c>
      <c r="C66" s="47" t="s">
        <v>729</v>
      </c>
      <c r="D66" s="47" t="s">
        <v>54</v>
      </c>
      <c r="E66" s="47" t="s">
        <v>55</v>
      </c>
      <c r="F66" s="47" t="s">
        <v>56</v>
      </c>
      <c r="G66" s="58" t="str">
        <f xml:space="preserve"> HYPERLINK("#'N(60)'!B4:Q59", "N(60)")</f>
        <v>N(60)</v>
      </c>
      <c r="H66" s="47" t="s">
        <v>730</v>
      </c>
      <c r="I66" s="47"/>
      <c r="J66" s="47" t="s">
        <v>57</v>
      </c>
    </row>
    <row r="67" spans="2:10" x14ac:dyDescent="0.25">
      <c r="B67" s="47">
        <v>61</v>
      </c>
      <c r="C67" s="47" t="s">
        <v>739</v>
      </c>
      <c r="D67" s="47" t="s">
        <v>54</v>
      </c>
      <c r="E67" s="47" t="s">
        <v>55</v>
      </c>
      <c r="F67" s="47" t="s">
        <v>56</v>
      </c>
      <c r="G67" s="58" t="str">
        <f xml:space="preserve"> HYPERLINK("#'N(61)'!B4:P59", "N(61)")</f>
        <v>N(61)</v>
      </c>
      <c r="H67" s="47"/>
      <c r="I67" s="47"/>
      <c r="J67" s="47" t="s">
        <v>57</v>
      </c>
    </row>
    <row r="68" spans="2:10" x14ac:dyDescent="0.25">
      <c r="B68" s="47">
        <v>62</v>
      </c>
      <c r="C68" s="47" t="s">
        <v>746</v>
      </c>
      <c r="D68" s="47" t="s">
        <v>54</v>
      </c>
      <c r="E68" s="47" t="s">
        <v>55</v>
      </c>
      <c r="F68" s="47" t="s">
        <v>56</v>
      </c>
      <c r="G68" s="58" t="str">
        <f xml:space="preserve"> HYPERLINK("#'N(62)'!B4:O59", "N(62)")</f>
        <v>N(62)</v>
      </c>
      <c r="H68" s="47"/>
      <c r="I68" s="47"/>
      <c r="J68" s="47" t="s">
        <v>57</v>
      </c>
    </row>
    <row r="69" spans="2:10" x14ac:dyDescent="0.25">
      <c r="B69" s="47">
        <v>63</v>
      </c>
      <c r="C69" s="47" t="s">
        <v>748</v>
      </c>
      <c r="D69" s="47" t="s">
        <v>54</v>
      </c>
      <c r="E69" s="47" t="s">
        <v>55</v>
      </c>
      <c r="F69" s="47" t="s">
        <v>56</v>
      </c>
      <c r="G69" s="58" t="str">
        <f xml:space="preserve"> HYPERLINK("#'N(63)'!B4:P59", "N(63)")</f>
        <v>N(63)</v>
      </c>
      <c r="H69" s="47"/>
      <c r="I69" s="47"/>
      <c r="J69" s="47" t="s">
        <v>57</v>
      </c>
    </row>
    <row r="70" spans="2:10" x14ac:dyDescent="0.25">
      <c r="B70" s="47">
        <v>64</v>
      </c>
      <c r="C70" s="47" t="s">
        <v>750</v>
      </c>
      <c r="D70" s="47" t="s">
        <v>54</v>
      </c>
      <c r="E70" s="47" t="s">
        <v>55</v>
      </c>
      <c r="F70" s="47" t="s">
        <v>56</v>
      </c>
      <c r="G70" s="58" t="str">
        <f xml:space="preserve"> HYPERLINK("#'N(64)'!B4:O59", "N(64)")</f>
        <v>N(64)</v>
      </c>
      <c r="H70" s="47"/>
      <c r="I70" s="47"/>
      <c r="J70" s="47" t="s">
        <v>57</v>
      </c>
    </row>
    <row r="71" spans="2:10" x14ac:dyDescent="0.25">
      <c r="B71" s="47">
        <v>65</v>
      </c>
      <c r="C71" s="47" t="s">
        <v>759</v>
      </c>
      <c r="D71" s="47" t="s">
        <v>54</v>
      </c>
      <c r="E71" s="47" t="s">
        <v>55</v>
      </c>
      <c r="F71" s="47" t="s">
        <v>56</v>
      </c>
      <c r="G71" s="58" t="str">
        <f xml:space="preserve"> HYPERLINK("#'N(65)'!B4:P59", "N(65)")</f>
        <v>N(65)</v>
      </c>
      <c r="H71" s="47"/>
      <c r="I71" s="47"/>
      <c r="J71" s="47" t="s">
        <v>57</v>
      </c>
    </row>
    <row r="72" spans="2:10" x14ac:dyDescent="0.25">
      <c r="B72" s="47">
        <v>66</v>
      </c>
      <c r="C72" s="47" t="s">
        <v>761</v>
      </c>
      <c r="D72" s="47" t="s">
        <v>54</v>
      </c>
      <c r="E72" s="47" t="s">
        <v>55</v>
      </c>
      <c r="F72" s="47" t="s">
        <v>56</v>
      </c>
      <c r="G72" s="58" t="str">
        <f xml:space="preserve"> HYPERLINK("#'N(66)'!B4:P59", "N(66)")</f>
        <v>N(66)</v>
      </c>
      <c r="H72" s="47"/>
      <c r="I72" s="47"/>
      <c r="J72" s="47" t="s">
        <v>57</v>
      </c>
    </row>
    <row r="73" spans="2:10" ht="25.2" x14ac:dyDescent="0.25">
      <c r="B73" s="47">
        <v>67</v>
      </c>
      <c r="C73" s="47" t="s">
        <v>770</v>
      </c>
      <c r="D73" s="47" t="s">
        <v>54</v>
      </c>
      <c r="E73" s="47" t="s">
        <v>55</v>
      </c>
      <c r="F73" s="47" t="s">
        <v>56</v>
      </c>
      <c r="G73" s="58" t="str">
        <f xml:space="preserve"> HYPERLINK("#'N(67)'!B4:P59", "N(67)")</f>
        <v>N(67)</v>
      </c>
      <c r="H73" s="47"/>
      <c r="I73" s="47"/>
      <c r="J73" s="47" t="s">
        <v>57</v>
      </c>
    </row>
    <row r="74" spans="2:10" ht="25.2" x14ac:dyDescent="0.25">
      <c r="B74" s="47">
        <v>68</v>
      </c>
      <c r="C74" s="47" t="s">
        <v>772</v>
      </c>
      <c r="D74" s="47" t="s">
        <v>54</v>
      </c>
      <c r="E74" s="47" t="s">
        <v>55</v>
      </c>
      <c r="F74" s="47" t="s">
        <v>56</v>
      </c>
      <c r="G74" s="58" t="str">
        <f xml:space="preserve"> HYPERLINK("#'N(68)'!B4:P59", "N(68)")</f>
        <v>N(68)</v>
      </c>
      <c r="H74" s="47"/>
      <c r="I74" s="47"/>
      <c r="J74" s="47" t="s">
        <v>57</v>
      </c>
    </row>
    <row r="75" spans="2:10" ht="25.2" x14ac:dyDescent="0.25">
      <c r="B75" s="47">
        <v>69</v>
      </c>
      <c r="C75" s="47" t="s">
        <v>777</v>
      </c>
      <c r="D75" s="47" t="s">
        <v>54</v>
      </c>
      <c r="E75" s="47" t="s">
        <v>55</v>
      </c>
      <c r="F75" s="47" t="s">
        <v>56</v>
      </c>
      <c r="G75" s="58" t="str">
        <f xml:space="preserve"> HYPERLINK("#'N(69)'!B4:K59", "N(69)")</f>
        <v>N(69)</v>
      </c>
      <c r="H75" s="47"/>
      <c r="I75" s="47"/>
      <c r="J75" s="47" t="s">
        <v>57</v>
      </c>
    </row>
    <row r="76" spans="2:10" ht="25.2" x14ac:dyDescent="0.25">
      <c r="B76" s="47">
        <v>70</v>
      </c>
      <c r="C76" s="47" t="s">
        <v>779</v>
      </c>
      <c r="D76" s="47" t="s">
        <v>54</v>
      </c>
      <c r="E76" s="47" t="s">
        <v>55</v>
      </c>
      <c r="F76" s="47" t="s">
        <v>56</v>
      </c>
      <c r="G76" s="58" t="str">
        <f xml:space="preserve"> HYPERLINK("#'N(70)'!B4:K59", "N(70)")</f>
        <v>N(70)</v>
      </c>
      <c r="H76" s="47"/>
      <c r="I76" s="47"/>
      <c r="J76" s="47" t="s">
        <v>57</v>
      </c>
    </row>
    <row r="77" spans="2:10" ht="25.2" x14ac:dyDescent="0.25">
      <c r="B77" s="47">
        <v>71</v>
      </c>
      <c r="C77" s="47" t="s">
        <v>782</v>
      </c>
      <c r="D77" s="47" t="s">
        <v>54</v>
      </c>
      <c r="E77" s="47" t="s">
        <v>55</v>
      </c>
      <c r="F77" s="47" t="s">
        <v>56</v>
      </c>
      <c r="G77" s="58" t="str">
        <f xml:space="preserve"> HYPERLINK("#'N(71)'!B4:K59", "N(71)")</f>
        <v>N(71)</v>
      </c>
      <c r="H77" s="47" t="s">
        <v>783</v>
      </c>
      <c r="I77" s="47"/>
      <c r="J77" s="47" t="s">
        <v>57</v>
      </c>
    </row>
    <row r="78" spans="2:10" ht="25.2" x14ac:dyDescent="0.25">
      <c r="B78" s="47">
        <v>72</v>
      </c>
      <c r="C78" s="47" t="s">
        <v>785</v>
      </c>
      <c r="D78" s="47" t="s">
        <v>54</v>
      </c>
      <c r="E78" s="47" t="s">
        <v>55</v>
      </c>
      <c r="F78" s="47" t="s">
        <v>56</v>
      </c>
      <c r="G78" s="58" t="str">
        <f xml:space="preserve"> HYPERLINK("#'N(72)'!B4:K59", "N(72)")</f>
        <v>N(72)</v>
      </c>
      <c r="H78" s="47" t="s">
        <v>783</v>
      </c>
      <c r="I78" s="47"/>
      <c r="J78" s="47" t="s">
        <v>57</v>
      </c>
    </row>
    <row r="79" spans="2:10" ht="25.2" x14ac:dyDescent="0.25">
      <c r="B79" s="47">
        <v>73</v>
      </c>
      <c r="C79" s="47" t="s">
        <v>788</v>
      </c>
      <c r="D79" s="47" t="s">
        <v>54</v>
      </c>
      <c r="E79" s="47" t="s">
        <v>55</v>
      </c>
      <c r="F79" s="47" t="s">
        <v>56</v>
      </c>
      <c r="G79" s="58" t="str">
        <f xml:space="preserve"> HYPERLINK("#'N(73)'!B4:L59", "N(73)")</f>
        <v>N(73)</v>
      </c>
      <c r="H79" s="47"/>
      <c r="I79" s="47"/>
      <c r="J79" s="47" t="s">
        <v>57</v>
      </c>
    </row>
    <row r="80" spans="2:10" ht="25.2" x14ac:dyDescent="0.25">
      <c r="B80" s="47">
        <v>74</v>
      </c>
      <c r="C80" s="47" t="s">
        <v>790</v>
      </c>
      <c r="D80" s="47" t="s">
        <v>54</v>
      </c>
      <c r="E80" s="47" t="s">
        <v>55</v>
      </c>
      <c r="F80" s="47" t="s">
        <v>56</v>
      </c>
      <c r="G80" s="58" t="str">
        <f xml:space="preserve"> HYPERLINK("#'N(74)'!B4:L59", "N(74)")</f>
        <v>N(74)</v>
      </c>
      <c r="H80" s="47"/>
      <c r="I80" s="47"/>
      <c r="J80" s="47" t="s">
        <v>57</v>
      </c>
    </row>
    <row r="81" spans="2:10" ht="25.2" x14ac:dyDescent="0.25">
      <c r="B81" s="47">
        <v>75</v>
      </c>
      <c r="C81" s="47" t="s">
        <v>811</v>
      </c>
      <c r="D81" s="47" t="s">
        <v>56</v>
      </c>
      <c r="E81" s="47" t="s">
        <v>55</v>
      </c>
      <c r="F81" s="47" t="s">
        <v>56</v>
      </c>
      <c r="G81" s="58" t="str">
        <f xml:space="preserve"> HYPERLINK("#'N(75)'!B4:AB59", "N(75)")</f>
        <v>N(75)</v>
      </c>
      <c r="H81" s="47"/>
      <c r="I81" s="47"/>
      <c r="J81" s="47" t="s">
        <v>57</v>
      </c>
    </row>
    <row r="82" spans="2:10" x14ac:dyDescent="0.25">
      <c r="B82" s="47">
        <v>76</v>
      </c>
      <c r="C82" s="47" t="s">
        <v>823</v>
      </c>
      <c r="D82" s="47" t="s">
        <v>54</v>
      </c>
      <c r="E82" s="47" t="s">
        <v>55</v>
      </c>
      <c r="F82" s="47" t="s">
        <v>56</v>
      </c>
      <c r="G82" s="58" t="str">
        <f xml:space="preserve"> HYPERLINK("#'N(76)'!B4:S59", "N(76)")</f>
        <v>N(76)</v>
      </c>
      <c r="H82" s="47"/>
      <c r="I82" s="47"/>
      <c r="J82" s="47" t="s">
        <v>57</v>
      </c>
    </row>
    <row r="83" spans="2:10" x14ac:dyDescent="0.25">
      <c r="B83" s="47">
        <v>77</v>
      </c>
      <c r="C83" s="47" t="s">
        <v>871</v>
      </c>
      <c r="D83" s="47" t="s">
        <v>54</v>
      </c>
      <c r="E83" s="47" t="s">
        <v>55</v>
      </c>
      <c r="F83" s="47" t="s">
        <v>56</v>
      </c>
      <c r="G83" s="58" t="str">
        <f xml:space="preserve"> HYPERLINK("#'N(77)'!B4:BB59", "N(77)")</f>
        <v>N(77)</v>
      </c>
      <c r="H83" s="47"/>
      <c r="I83" s="47"/>
      <c r="J83" s="47" t="s">
        <v>57</v>
      </c>
    </row>
  </sheetData>
  <mergeCells count="7">
    <mergeCell ref="B5:B6"/>
    <mergeCell ref="G5:G6"/>
    <mergeCell ref="H5:H6"/>
    <mergeCell ref="I5:I6"/>
    <mergeCell ref="J5:J6"/>
    <mergeCell ref="E5:F5"/>
    <mergeCell ref="C5:D5"/>
  </mergeCells>
  <phoneticPr fontId="4"/>
  <pageMargins left="0.7" right="0.7" top="0.75" bottom="0.75" header="0.3" footer="0.3"/>
  <pageSetup paperSize="9" scale="63" pageOrder="overThenDown" orientation="landscape"/>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4:K59"/>
  <sheetViews>
    <sheetView workbookViewId="0"/>
  </sheetViews>
  <sheetFormatPr defaultColWidth="8.8984375" defaultRowHeight="12.6" x14ac:dyDescent="0.25"/>
  <cols>
    <col min="1" max="1" width="3.59765625" style="24" customWidth="1"/>
    <col min="2" max="2" width="4.59765625" style="24" customWidth="1"/>
    <col min="3" max="4" width="7.59765625" style="24" customWidth="1"/>
    <col min="5" max="5" width="16.59765625" style="24" customWidth="1"/>
    <col min="6" max="6" width="5.59765625" style="24" customWidth="1"/>
    <col min="7" max="11" width="8.59765625" style="24" customWidth="1"/>
    <col min="12" max="16384" width="8.8984375" style="24"/>
  </cols>
  <sheetData>
    <row r="4" spans="2:11" x14ac:dyDescent="0.25">
      <c r="B4" s="32" t="str">
        <f xml:space="preserve"> HYPERLINK("#'目次'!B15", "[9]")</f>
        <v>[9]</v>
      </c>
      <c r="C4" s="19" t="s">
        <v>79</v>
      </c>
    </row>
    <row r="7" spans="2:11" x14ac:dyDescent="0.25">
      <c r="C7" s="19" t="s">
        <v>11</v>
      </c>
    </row>
    <row r="8" spans="2:11" ht="25.2" x14ac:dyDescent="0.25">
      <c r="D8" s="63"/>
      <c r="E8" s="64"/>
      <c r="F8" s="64"/>
      <c r="G8" s="38" t="s">
        <v>12</v>
      </c>
      <c r="H8" s="33" t="s">
        <v>80</v>
      </c>
      <c r="I8" s="5" t="s">
        <v>81</v>
      </c>
      <c r="J8" s="5" t="s">
        <v>82</v>
      </c>
      <c r="K8" s="29" t="s">
        <v>83</v>
      </c>
    </row>
    <row r="9" spans="2:11" x14ac:dyDescent="0.25">
      <c r="D9" s="65"/>
      <c r="E9" s="66"/>
      <c r="F9" s="66"/>
      <c r="G9" s="37"/>
      <c r="H9" s="34"/>
      <c r="I9" s="4"/>
      <c r="J9" s="4"/>
      <c r="K9" s="26"/>
    </row>
    <row r="10" spans="2:11" x14ac:dyDescent="0.25">
      <c r="D10" s="30"/>
      <c r="E10" s="28" t="s">
        <v>12</v>
      </c>
      <c r="F10" s="36"/>
      <c r="G10" s="27">
        <v>1496</v>
      </c>
      <c r="H10" s="3">
        <v>309</v>
      </c>
      <c r="I10" s="3">
        <v>344</v>
      </c>
      <c r="J10" s="3">
        <v>359</v>
      </c>
      <c r="K10" s="41">
        <v>479</v>
      </c>
    </row>
    <row r="11" spans="2:11" x14ac:dyDescent="0.25">
      <c r="D11" s="67" t="s">
        <v>21</v>
      </c>
      <c r="E11" s="10" t="s">
        <v>13</v>
      </c>
      <c r="F11" s="7"/>
      <c r="G11" s="11">
        <v>64</v>
      </c>
      <c r="H11" s="13">
        <v>10</v>
      </c>
      <c r="I11" s="1">
        <v>17</v>
      </c>
      <c r="J11" s="1">
        <v>17</v>
      </c>
      <c r="K11" s="16">
        <v>20</v>
      </c>
    </row>
    <row r="12" spans="2:11" x14ac:dyDescent="0.25">
      <c r="D12" s="68"/>
      <c r="E12" s="8" t="s">
        <v>14</v>
      </c>
      <c r="F12" s="9"/>
      <c r="G12" s="12">
        <v>120</v>
      </c>
      <c r="H12" s="14">
        <v>24</v>
      </c>
      <c r="I12" s="2">
        <v>23</v>
      </c>
      <c r="J12" s="2">
        <v>32</v>
      </c>
      <c r="K12" s="15">
        <v>41</v>
      </c>
    </row>
    <row r="13" spans="2:11" x14ac:dyDescent="0.25">
      <c r="D13" s="68"/>
      <c r="E13" s="8" t="s">
        <v>15</v>
      </c>
      <c r="F13" s="9"/>
      <c r="G13" s="12">
        <v>417</v>
      </c>
      <c r="H13" s="14">
        <v>92</v>
      </c>
      <c r="I13" s="2">
        <v>93</v>
      </c>
      <c r="J13" s="2">
        <v>97</v>
      </c>
      <c r="K13" s="15">
        <v>133</v>
      </c>
    </row>
    <row r="14" spans="2:11" x14ac:dyDescent="0.25">
      <c r="D14" s="68"/>
      <c r="E14" s="8" t="s">
        <v>16</v>
      </c>
      <c r="F14" s="9"/>
      <c r="G14" s="12">
        <v>308</v>
      </c>
      <c r="H14" s="14">
        <v>52</v>
      </c>
      <c r="I14" s="2">
        <v>77</v>
      </c>
      <c r="J14" s="2">
        <v>88</v>
      </c>
      <c r="K14" s="15">
        <v>89</v>
      </c>
    </row>
    <row r="15" spans="2:11" x14ac:dyDescent="0.25">
      <c r="D15" s="68"/>
      <c r="E15" s="8" t="s">
        <v>17</v>
      </c>
      <c r="F15" s="9"/>
      <c r="G15" s="12">
        <v>220</v>
      </c>
      <c r="H15" s="14">
        <v>63</v>
      </c>
      <c r="I15" s="2">
        <v>56</v>
      </c>
      <c r="J15" s="2">
        <v>48</v>
      </c>
      <c r="K15" s="15">
        <v>52</v>
      </c>
    </row>
    <row r="16" spans="2:11" x14ac:dyDescent="0.25">
      <c r="D16" s="68"/>
      <c r="E16" s="8" t="s">
        <v>18</v>
      </c>
      <c r="F16" s="9"/>
      <c r="G16" s="12">
        <v>99</v>
      </c>
      <c r="H16" s="14">
        <v>21</v>
      </c>
      <c r="I16" s="2">
        <v>25</v>
      </c>
      <c r="J16" s="2">
        <v>24</v>
      </c>
      <c r="K16" s="15">
        <v>29</v>
      </c>
    </row>
    <row r="17" spans="4:11" x14ac:dyDescent="0.25">
      <c r="D17" s="68"/>
      <c r="E17" s="8" t="s">
        <v>19</v>
      </c>
      <c r="F17" s="9"/>
      <c r="G17" s="12">
        <v>48</v>
      </c>
      <c r="H17" s="14">
        <v>6</v>
      </c>
      <c r="I17" s="2">
        <v>12</v>
      </c>
      <c r="J17" s="2">
        <v>8</v>
      </c>
      <c r="K17" s="15">
        <v>22</v>
      </c>
    </row>
    <row r="18" spans="4:11" x14ac:dyDescent="0.25">
      <c r="D18" s="68"/>
      <c r="E18" s="8" t="s">
        <v>20</v>
      </c>
      <c r="F18" s="9"/>
      <c r="G18" s="12">
        <v>220</v>
      </c>
      <c r="H18" s="14">
        <v>41</v>
      </c>
      <c r="I18" s="2">
        <v>41</v>
      </c>
      <c r="J18" s="2">
        <v>45</v>
      </c>
      <c r="K18" s="15">
        <v>93</v>
      </c>
    </row>
    <row r="19" spans="4:11" x14ac:dyDescent="0.25">
      <c r="D19" s="67" t="s">
        <v>22</v>
      </c>
      <c r="E19" s="10" t="s">
        <v>23</v>
      </c>
      <c r="F19" s="7"/>
      <c r="G19" s="11">
        <v>327</v>
      </c>
      <c r="H19" s="13">
        <v>72</v>
      </c>
      <c r="I19" s="1">
        <v>68</v>
      </c>
      <c r="J19" s="1">
        <v>85</v>
      </c>
      <c r="K19" s="16">
        <v>99</v>
      </c>
    </row>
    <row r="20" spans="4:11" x14ac:dyDescent="0.25">
      <c r="D20" s="68"/>
      <c r="E20" s="8" t="s">
        <v>24</v>
      </c>
      <c r="F20" s="9"/>
      <c r="G20" s="12">
        <v>54</v>
      </c>
      <c r="H20" s="14">
        <v>12</v>
      </c>
      <c r="I20" s="2">
        <v>8</v>
      </c>
      <c r="J20" s="2">
        <v>12</v>
      </c>
      <c r="K20" s="15">
        <v>21</v>
      </c>
    </row>
    <row r="21" spans="4:11" x14ac:dyDescent="0.25">
      <c r="D21" s="68"/>
      <c r="E21" s="8" t="s">
        <v>25</v>
      </c>
      <c r="F21" s="9"/>
      <c r="G21" s="12">
        <v>273</v>
      </c>
      <c r="H21" s="14">
        <v>60</v>
      </c>
      <c r="I21" s="2">
        <v>60</v>
      </c>
      <c r="J21" s="2">
        <v>73</v>
      </c>
      <c r="K21" s="15">
        <v>78</v>
      </c>
    </row>
    <row r="22" spans="4:11" x14ac:dyDescent="0.25">
      <c r="D22" s="68"/>
      <c r="E22" s="8" t="s">
        <v>26</v>
      </c>
      <c r="F22" s="9"/>
      <c r="G22" s="12">
        <v>1023</v>
      </c>
      <c r="H22" s="14">
        <v>208</v>
      </c>
      <c r="I22" s="2">
        <v>245</v>
      </c>
      <c r="J22" s="2">
        <v>242</v>
      </c>
      <c r="K22" s="15">
        <v>326</v>
      </c>
    </row>
    <row r="23" spans="4:11" x14ac:dyDescent="0.25">
      <c r="D23" s="68"/>
      <c r="E23" s="8" t="s">
        <v>27</v>
      </c>
      <c r="F23" s="9"/>
      <c r="G23" s="12">
        <v>654</v>
      </c>
      <c r="H23" s="14">
        <v>151</v>
      </c>
      <c r="I23" s="2">
        <v>153</v>
      </c>
      <c r="J23" s="2">
        <v>149</v>
      </c>
      <c r="K23" s="15">
        <v>200</v>
      </c>
    </row>
    <row r="24" spans="4:11" x14ac:dyDescent="0.25">
      <c r="D24" s="68"/>
      <c r="E24" s="8" t="s">
        <v>28</v>
      </c>
      <c r="F24" s="9"/>
      <c r="G24" s="12">
        <v>369</v>
      </c>
      <c r="H24" s="14">
        <v>57</v>
      </c>
      <c r="I24" s="2">
        <v>92</v>
      </c>
      <c r="J24" s="2">
        <v>93</v>
      </c>
      <c r="K24" s="15">
        <v>126</v>
      </c>
    </row>
    <row r="25" spans="4:11" x14ac:dyDescent="0.25">
      <c r="D25" s="68"/>
      <c r="E25" s="8" t="s">
        <v>29</v>
      </c>
      <c r="F25" s="9"/>
      <c r="G25" s="12">
        <v>146</v>
      </c>
      <c r="H25" s="14">
        <v>29</v>
      </c>
      <c r="I25" s="2">
        <v>31</v>
      </c>
      <c r="J25" s="2">
        <v>32</v>
      </c>
      <c r="K25" s="15">
        <v>54</v>
      </c>
    </row>
    <row r="26" spans="4:11" x14ac:dyDescent="0.25">
      <c r="D26" s="67" t="s">
        <v>30</v>
      </c>
      <c r="E26" s="10" t="s">
        <v>31</v>
      </c>
      <c r="F26" s="7"/>
      <c r="G26" s="11">
        <v>750</v>
      </c>
      <c r="H26" s="13">
        <v>159</v>
      </c>
      <c r="I26" s="1">
        <v>175</v>
      </c>
      <c r="J26" s="1">
        <v>164</v>
      </c>
      <c r="K26" s="16">
        <v>249</v>
      </c>
    </row>
    <row r="27" spans="4:11" x14ac:dyDescent="0.25">
      <c r="D27" s="68"/>
      <c r="E27" s="8" t="s">
        <v>32</v>
      </c>
      <c r="F27" s="9"/>
      <c r="G27" s="12">
        <v>746</v>
      </c>
      <c r="H27" s="14">
        <v>150</v>
      </c>
      <c r="I27" s="2">
        <v>169</v>
      </c>
      <c r="J27" s="2">
        <v>195</v>
      </c>
      <c r="K27" s="15">
        <v>230</v>
      </c>
    </row>
    <row r="28" spans="4:11" x14ac:dyDescent="0.25">
      <c r="D28" s="67" t="s">
        <v>33</v>
      </c>
      <c r="E28" s="10" t="s">
        <v>34</v>
      </c>
      <c r="F28" s="7"/>
      <c r="G28" s="11">
        <v>1182</v>
      </c>
      <c r="H28" s="13">
        <v>0</v>
      </c>
      <c r="I28" s="1">
        <v>344</v>
      </c>
      <c r="J28" s="1">
        <v>359</v>
      </c>
      <c r="K28" s="16">
        <v>479</v>
      </c>
    </row>
    <row r="29" spans="4:11" x14ac:dyDescent="0.25">
      <c r="D29" s="68"/>
      <c r="E29" s="8" t="s">
        <v>35</v>
      </c>
      <c r="F29" s="9"/>
      <c r="G29" s="12">
        <v>137</v>
      </c>
      <c r="H29" s="14">
        <v>137</v>
      </c>
      <c r="I29" s="2">
        <v>0</v>
      </c>
      <c r="J29" s="2">
        <v>0</v>
      </c>
      <c r="K29" s="15">
        <v>0</v>
      </c>
    </row>
    <row r="30" spans="4:11" x14ac:dyDescent="0.25">
      <c r="D30" s="68"/>
      <c r="E30" s="8" t="s">
        <v>36</v>
      </c>
      <c r="F30" s="9"/>
      <c r="G30" s="12">
        <v>129</v>
      </c>
      <c r="H30" s="14">
        <v>129</v>
      </c>
      <c r="I30" s="2">
        <v>0</v>
      </c>
      <c r="J30" s="2">
        <v>0</v>
      </c>
      <c r="K30" s="15">
        <v>0</v>
      </c>
    </row>
    <row r="31" spans="4:11" x14ac:dyDescent="0.25">
      <c r="D31" s="68"/>
      <c r="E31" s="8" t="s">
        <v>37</v>
      </c>
      <c r="F31" s="9"/>
      <c r="G31" s="12">
        <v>5</v>
      </c>
      <c r="H31" s="14">
        <v>0</v>
      </c>
      <c r="I31" s="2">
        <v>0</v>
      </c>
      <c r="J31" s="2">
        <v>0</v>
      </c>
      <c r="K31" s="15">
        <v>0</v>
      </c>
    </row>
    <row r="32" spans="4:11" x14ac:dyDescent="0.25">
      <c r="D32" s="68"/>
      <c r="E32" s="8" t="s">
        <v>38</v>
      </c>
      <c r="F32" s="9"/>
      <c r="G32" s="12">
        <v>43</v>
      </c>
      <c r="H32" s="14">
        <v>43</v>
      </c>
      <c r="I32" s="2">
        <v>0</v>
      </c>
      <c r="J32" s="2">
        <v>0</v>
      </c>
      <c r="K32" s="15">
        <v>0</v>
      </c>
    </row>
    <row r="33" spans="4:11" x14ac:dyDescent="0.25">
      <c r="D33" s="68"/>
      <c r="E33" s="8" t="s">
        <v>39</v>
      </c>
      <c r="F33" s="9"/>
      <c r="G33" s="12">
        <v>0</v>
      </c>
      <c r="H33" s="14">
        <v>0</v>
      </c>
      <c r="I33" s="2">
        <v>0</v>
      </c>
      <c r="J33" s="2">
        <v>0</v>
      </c>
      <c r="K33" s="15">
        <v>0</v>
      </c>
    </row>
    <row r="34" spans="4:11" x14ac:dyDescent="0.25">
      <c r="D34" s="67" t="s">
        <v>40</v>
      </c>
      <c r="E34" s="10" t="s">
        <v>41</v>
      </c>
      <c r="F34" s="7"/>
      <c r="G34" s="11">
        <v>750</v>
      </c>
      <c r="H34" s="13">
        <v>159</v>
      </c>
      <c r="I34" s="1">
        <v>175</v>
      </c>
      <c r="J34" s="1">
        <v>164</v>
      </c>
      <c r="K34" s="16">
        <v>249</v>
      </c>
    </row>
    <row r="35" spans="4:11" x14ac:dyDescent="0.25">
      <c r="D35" s="68"/>
      <c r="E35" s="8" t="s">
        <v>34</v>
      </c>
      <c r="F35" s="9"/>
      <c r="G35" s="12">
        <v>588</v>
      </c>
      <c r="H35" s="14">
        <v>0</v>
      </c>
      <c r="I35" s="2">
        <v>175</v>
      </c>
      <c r="J35" s="2">
        <v>164</v>
      </c>
      <c r="K35" s="15">
        <v>249</v>
      </c>
    </row>
    <row r="36" spans="4:11" x14ac:dyDescent="0.25">
      <c r="D36" s="68"/>
      <c r="E36" s="8" t="s">
        <v>35</v>
      </c>
      <c r="F36" s="9"/>
      <c r="G36" s="12">
        <v>72</v>
      </c>
      <c r="H36" s="14">
        <v>72</v>
      </c>
      <c r="I36" s="2">
        <v>0</v>
      </c>
      <c r="J36" s="2">
        <v>0</v>
      </c>
      <c r="K36" s="15">
        <v>0</v>
      </c>
    </row>
    <row r="37" spans="4:11" x14ac:dyDescent="0.25">
      <c r="D37" s="68"/>
      <c r="E37" s="8" t="s">
        <v>36</v>
      </c>
      <c r="F37" s="9"/>
      <c r="G37" s="12">
        <v>62</v>
      </c>
      <c r="H37" s="14">
        <v>62</v>
      </c>
      <c r="I37" s="2">
        <v>0</v>
      </c>
      <c r="J37" s="2">
        <v>0</v>
      </c>
      <c r="K37" s="15">
        <v>0</v>
      </c>
    </row>
    <row r="38" spans="4:11" x14ac:dyDescent="0.25">
      <c r="D38" s="68"/>
      <c r="E38" s="8" t="s">
        <v>38</v>
      </c>
      <c r="F38" s="9"/>
      <c r="G38" s="12">
        <v>25</v>
      </c>
      <c r="H38" s="14">
        <v>25</v>
      </c>
      <c r="I38" s="2">
        <v>0</v>
      </c>
      <c r="J38" s="2">
        <v>0</v>
      </c>
      <c r="K38" s="15">
        <v>0</v>
      </c>
    </row>
    <row r="39" spans="4:11" x14ac:dyDescent="0.25">
      <c r="D39" s="68"/>
      <c r="E39" s="8" t="s">
        <v>37</v>
      </c>
      <c r="F39" s="9"/>
      <c r="G39" s="12">
        <v>3</v>
      </c>
      <c r="H39" s="14">
        <v>0</v>
      </c>
      <c r="I39" s="2">
        <v>0</v>
      </c>
      <c r="J39" s="2">
        <v>0</v>
      </c>
      <c r="K39" s="15">
        <v>0</v>
      </c>
    </row>
    <row r="40" spans="4:11" x14ac:dyDescent="0.25">
      <c r="D40" s="68"/>
      <c r="E40" s="8" t="s">
        <v>39</v>
      </c>
      <c r="F40" s="9"/>
      <c r="G40" s="12">
        <v>0</v>
      </c>
      <c r="H40" s="14">
        <v>0</v>
      </c>
      <c r="I40" s="2">
        <v>0</v>
      </c>
      <c r="J40" s="2">
        <v>0</v>
      </c>
      <c r="K40" s="15">
        <v>0</v>
      </c>
    </row>
    <row r="41" spans="4:11" x14ac:dyDescent="0.25">
      <c r="D41" s="68"/>
      <c r="E41" s="8" t="s">
        <v>42</v>
      </c>
      <c r="F41" s="9"/>
      <c r="G41" s="12">
        <v>746</v>
      </c>
      <c r="H41" s="14">
        <v>150</v>
      </c>
      <c r="I41" s="2">
        <v>169</v>
      </c>
      <c r="J41" s="2">
        <v>195</v>
      </c>
      <c r="K41" s="15">
        <v>230</v>
      </c>
    </row>
    <row r="42" spans="4:11" x14ac:dyDescent="0.25">
      <c r="D42" s="68"/>
      <c r="E42" s="8" t="s">
        <v>34</v>
      </c>
      <c r="F42" s="9"/>
      <c r="G42" s="12">
        <v>594</v>
      </c>
      <c r="H42" s="14">
        <v>0</v>
      </c>
      <c r="I42" s="2">
        <v>169</v>
      </c>
      <c r="J42" s="2">
        <v>195</v>
      </c>
      <c r="K42" s="15">
        <v>230</v>
      </c>
    </row>
    <row r="43" spans="4:11" x14ac:dyDescent="0.25">
      <c r="D43" s="68"/>
      <c r="E43" s="8" t="s">
        <v>35</v>
      </c>
      <c r="F43" s="9"/>
      <c r="G43" s="12">
        <v>65</v>
      </c>
      <c r="H43" s="14">
        <v>65</v>
      </c>
      <c r="I43" s="2">
        <v>0</v>
      </c>
      <c r="J43" s="2">
        <v>0</v>
      </c>
      <c r="K43" s="15">
        <v>0</v>
      </c>
    </row>
    <row r="44" spans="4:11" x14ac:dyDescent="0.25">
      <c r="D44" s="68"/>
      <c r="E44" s="8" t="s">
        <v>36</v>
      </c>
      <c r="F44" s="9"/>
      <c r="G44" s="12">
        <v>67</v>
      </c>
      <c r="H44" s="14">
        <v>67</v>
      </c>
      <c r="I44" s="2">
        <v>0</v>
      </c>
      <c r="J44" s="2">
        <v>0</v>
      </c>
      <c r="K44" s="15">
        <v>0</v>
      </c>
    </row>
    <row r="45" spans="4:11" x14ac:dyDescent="0.25">
      <c r="D45" s="68"/>
      <c r="E45" s="8" t="s">
        <v>38</v>
      </c>
      <c r="F45" s="9"/>
      <c r="G45" s="12">
        <v>18</v>
      </c>
      <c r="H45" s="14">
        <v>18</v>
      </c>
      <c r="I45" s="2">
        <v>0</v>
      </c>
      <c r="J45" s="2">
        <v>0</v>
      </c>
      <c r="K45" s="15">
        <v>0</v>
      </c>
    </row>
    <row r="46" spans="4:11" x14ac:dyDescent="0.25">
      <c r="D46" s="68"/>
      <c r="E46" s="8" t="s">
        <v>37</v>
      </c>
      <c r="F46" s="9"/>
      <c r="G46" s="12">
        <v>2</v>
      </c>
      <c r="H46" s="14">
        <v>0</v>
      </c>
      <c r="I46" s="2">
        <v>0</v>
      </c>
      <c r="J46" s="2">
        <v>0</v>
      </c>
      <c r="K46" s="15">
        <v>0</v>
      </c>
    </row>
    <row r="47" spans="4:11" x14ac:dyDescent="0.25">
      <c r="D47" s="68"/>
      <c r="E47" s="8" t="s">
        <v>39</v>
      </c>
      <c r="F47" s="9"/>
      <c r="G47" s="12">
        <v>0</v>
      </c>
      <c r="H47" s="14">
        <v>0</v>
      </c>
      <c r="I47" s="2">
        <v>0</v>
      </c>
      <c r="J47" s="2">
        <v>0</v>
      </c>
      <c r="K47" s="15">
        <v>0</v>
      </c>
    </row>
    <row r="48" spans="4:11" x14ac:dyDescent="0.25">
      <c r="D48" s="67" t="s">
        <v>43</v>
      </c>
      <c r="E48" s="10" t="s">
        <v>44</v>
      </c>
      <c r="F48" s="7"/>
      <c r="G48" s="11">
        <v>309</v>
      </c>
      <c r="H48" s="13">
        <v>309</v>
      </c>
      <c r="I48" s="1">
        <v>0</v>
      </c>
      <c r="J48" s="1">
        <v>0</v>
      </c>
      <c r="K48" s="16">
        <v>0</v>
      </c>
    </row>
    <row r="49" spans="4:11" x14ac:dyDescent="0.25">
      <c r="D49" s="68"/>
      <c r="E49" s="8" t="s">
        <v>45</v>
      </c>
      <c r="F49" s="9"/>
      <c r="G49" s="12">
        <v>149</v>
      </c>
      <c r="H49" s="14">
        <v>149</v>
      </c>
      <c r="I49" s="2">
        <v>0</v>
      </c>
      <c r="J49" s="2">
        <v>0</v>
      </c>
      <c r="K49" s="15">
        <v>0</v>
      </c>
    </row>
    <row r="50" spans="4:11" x14ac:dyDescent="0.25">
      <c r="D50" s="68"/>
      <c r="E50" s="8" t="s">
        <v>46</v>
      </c>
      <c r="F50" s="9"/>
      <c r="G50" s="12">
        <v>160</v>
      </c>
      <c r="H50" s="14">
        <v>160</v>
      </c>
      <c r="I50" s="2">
        <v>0</v>
      </c>
      <c r="J50" s="2">
        <v>0</v>
      </c>
      <c r="K50" s="15">
        <v>0</v>
      </c>
    </row>
    <row r="51" spans="4:11" x14ac:dyDescent="0.25">
      <c r="D51" s="68"/>
      <c r="E51" s="8" t="s">
        <v>47</v>
      </c>
      <c r="F51" s="9"/>
      <c r="G51" s="12">
        <v>1182</v>
      </c>
      <c r="H51" s="14">
        <v>0</v>
      </c>
      <c r="I51" s="2">
        <v>344</v>
      </c>
      <c r="J51" s="2">
        <v>359</v>
      </c>
      <c r="K51" s="15">
        <v>479</v>
      </c>
    </row>
    <row r="52" spans="4:11" x14ac:dyDescent="0.25">
      <c r="D52" s="68"/>
      <c r="E52" s="8" t="s">
        <v>48</v>
      </c>
      <c r="F52" s="9"/>
      <c r="G52" s="12">
        <v>175</v>
      </c>
      <c r="H52" s="14">
        <v>0</v>
      </c>
      <c r="I52" s="2">
        <v>175</v>
      </c>
      <c r="J52" s="2">
        <v>0</v>
      </c>
      <c r="K52" s="15">
        <v>0</v>
      </c>
    </row>
    <row r="53" spans="4:11" x14ac:dyDescent="0.25">
      <c r="D53" s="68"/>
      <c r="E53" s="8" t="s">
        <v>49</v>
      </c>
      <c r="F53" s="9"/>
      <c r="G53" s="12">
        <v>169</v>
      </c>
      <c r="H53" s="14">
        <v>0</v>
      </c>
      <c r="I53" s="2">
        <v>169</v>
      </c>
      <c r="J53" s="2">
        <v>0</v>
      </c>
      <c r="K53" s="15">
        <v>0</v>
      </c>
    </row>
    <row r="54" spans="4:11" x14ac:dyDescent="0.25">
      <c r="D54" s="68"/>
      <c r="E54" s="8" t="s">
        <v>50</v>
      </c>
      <c r="F54" s="9"/>
      <c r="G54" s="12">
        <v>176</v>
      </c>
      <c r="H54" s="14">
        <v>0</v>
      </c>
      <c r="I54" s="2">
        <v>0</v>
      </c>
      <c r="J54" s="2">
        <v>176</v>
      </c>
      <c r="K54" s="15">
        <v>0</v>
      </c>
    </row>
    <row r="55" spans="4:11" x14ac:dyDescent="0.25">
      <c r="D55" s="68"/>
      <c r="E55" s="8" t="s">
        <v>51</v>
      </c>
      <c r="F55" s="9"/>
      <c r="G55" s="12">
        <v>183</v>
      </c>
      <c r="H55" s="14">
        <v>0</v>
      </c>
      <c r="I55" s="2">
        <v>0</v>
      </c>
      <c r="J55" s="2">
        <v>183</v>
      </c>
      <c r="K55" s="15">
        <v>0</v>
      </c>
    </row>
    <row r="56" spans="4:11" x14ac:dyDescent="0.25">
      <c r="D56" s="68"/>
      <c r="E56" s="8" t="s">
        <v>52</v>
      </c>
      <c r="F56" s="9"/>
      <c r="G56" s="12">
        <v>230</v>
      </c>
      <c r="H56" s="14">
        <v>0</v>
      </c>
      <c r="I56" s="2">
        <v>0</v>
      </c>
      <c r="J56" s="2">
        <v>0</v>
      </c>
      <c r="K56" s="15">
        <v>230</v>
      </c>
    </row>
    <row r="57" spans="4:11" x14ac:dyDescent="0.25">
      <c r="D57" s="68"/>
      <c r="E57" s="8" t="s">
        <v>53</v>
      </c>
      <c r="F57" s="9"/>
      <c r="G57" s="12">
        <v>249</v>
      </c>
      <c r="H57" s="14">
        <v>0</v>
      </c>
      <c r="I57" s="2">
        <v>0</v>
      </c>
      <c r="J57" s="2">
        <v>0</v>
      </c>
      <c r="K57" s="15">
        <v>249</v>
      </c>
    </row>
    <row r="58" spans="4:11" x14ac:dyDescent="0.25">
      <c r="D58" s="68"/>
      <c r="E58" s="8" t="s">
        <v>37</v>
      </c>
      <c r="F58" s="9"/>
      <c r="G58" s="12">
        <v>5</v>
      </c>
      <c r="H58" s="14">
        <v>0</v>
      </c>
      <c r="I58" s="2">
        <v>0</v>
      </c>
      <c r="J58" s="2">
        <v>0</v>
      </c>
      <c r="K58" s="15">
        <v>0</v>
      </c>
    </row>
    <row r="59" spans="4:11" x14ac:dyDescent="0.25">
      <c r="D59" s="69"/>
      <c r="E59" s="35" t="s">
        <v>39</v>
      </c>
      <c r="F59" s="31"/>
      <c r="G59" s="25">
        <v>0</v>
      </c>
      <c r="H59" s="39">
        <v>0</v>
      </c>
      <c r="I59" s="6">
        <v>0</v>
      </c>
      <c r="J59" s="6">
        <v>0</v>
      </c>
      <c r="K59" s="40">
        <v>0</v>
      </c>
    </row>
  </sheetData>
  <mergeCells count="7">
    <mergeCell ref="D34:D47"/>
    <mergeCell ref="D48:D59"/>
    <mergeCell ref="D8:F9"/>
    <mergeCell ref="D11:D18"/>
    <mergeCell ref="D19:D25"/>
    <mergeCell ref="D26:D27"/>
    <mergeCell ref="D28:D33"/>
  </mergeCells>
  <phoneticPr fontId="4"/>
  <pageMargins left="0.7" right="0.7" top="0.75" bottom="0.75" header="0.3" footer="0.3"/>
  <pageSetup paperSize="9" scale="63" pageOrder="overThenDown" orientation="landscape"/>
  <headerFooter>
    <oddFooter>&amp;CN(9)</oddFooter>
  </headerFooter>
  <rowBreaks count="1" manualBreakCount="1">
    <brk id="59" max="1638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4:Q59"/>
  <sheetViews>
    <sheetView workbookViewId="0"/>
  </sheetViews>
  <sheetFormatPr defaultColWidth="8.8984375" defaultRowHeight="12.6" x14ac:dyDescent="0.25"/>
  <cols>
    <col min="1" max="1" width="3.59765625" style="24" customWidth="1"/>
    <col min="2" max="2" width="4.59765625" style="24" customWidth="1"/>
    <col min="3" max="4" width="7.59765625" style="24" customWidth="1"/>
    <col min="5" max="5" width="16.59765625" style="24" customWidth="1"/>
    <col min="6" max="6" width="5.59765625" style="24" customWidth="1"/>
    <col min="7" max="17" width="8.59765625" style="24" customWidth="1"/>
    <col min="18" max="16384" width="8.8984375" style="24"/>
  </cols>
  <sheetData>
    <row r="4" spans="2:17" x14ac:dyDescent="0.25">
      <c r="B4" s="32" t="str">
        <f xml:space="preserve"> HYPERLINK("#'目次'!B16", "[10]")</f>
        <v>[10]</v>
      </c>
      <c r="C4" s="19" t="s">
        <v>85</v>
      </c>
    </row>
    <row r="7" spans="2:17" x14ac:dyDescent="0.25">
      <c r="C7" s="19" t="s">
        <v>11</v>
      </c>
    </row>
    <row r="8" spans="2:17" ht="25.2" x14ac:dyDescent="0.25">
      <c r="D8" s="63"/>
      <c r="E8" s="64"/>
      <c r="F8" s="64"/>
      <c r="G8" s="38" t="s">
        <v>12</v>
      </c>
      <c r="H8" s="33" t="s">
        <v>41</v>
      </c>
      <c r="I8" s="5" t="s">
        <v>80</v>
      </c>
      <c r="J8" s="5" t="s">
        <v>81</v>
      </c>
      <c r="K8" s="5" t="s">
        <v>82</v>
      </c>
      <c r="L8" s="5" t="s">
        <v>83</v>
      </c>
      <c r="M8" s="5" t="s">
        <v>42</v>
      </c>
      <c r="N8" s="5" t="s">
        <v>80</v>
      </c>
      <c r="O8" s="5" t="s">
        <v>81</v>
      </c>
      <c r="P8" s="5" t="s">
        <v>82</v>
      </c>
      <c r="Q8" s="29" t="s">
        <v>83</v>
      </c>
    </row>
    <row r="9" spans="2:17" x14ac:dyDescent="0.25">
      <c r="D9" s="65"/>
      <c r="E9" s="66"/>
      <c r="F9" s="66"/>
      <c r="G9" s="37"/>
      <c r="H9" s="34"/>
      <c r="I9" s="4"/>
      <c r="J9" s="4"/>
      <c r="K9" s="4"/>
      <c r="L9" s="4"/>
      <c r="M9" s="4"/>
      <c r="N9" s="4"/>
      <c r="O9" s="4"/>
      <c r="P9" s="4"/>
      <c r="Q9" s="26"/>
    </row>
    <row r="10" spans="2:17" x14ac:dyDescent="0.25">
      <c r="D10" s="30"/>
      <c r="E10" s="28" t="s">
        <v>12</v>
      </c>
      <c r="F10" s="36"/>
      <c r="G10" s="27">
        <v>1496</v>
      </c>
      <c r="H10" s="3">
        <v>750</v>
      </c>
      <c r="I10" s="3">
        <v>159</v>
      </c>
      <c r="J10" s="3">
        <v>175</v>
      </c>
      <c r="K10" s="3">
        <v>164</v>
      </c>
      <c r="L10" s="3">
        <v>249</v>
      </c>
      <c r="M10" s="3">
        <v>746</v>
      </c>
      <c r="N10" s="3">
        <v>150</v>
      </c>
      <c r="O10" s="3">
        <v>169</v>
      </c>
      <c r="P10" s="3">
        <v>195</v>
      </c>
      <c r="Q10" s="41">
        <v>230</v>
      </c>
    </row>
    <row r="11" spans="2:17" x14ac:dyDescent="0.25">
      <c r="D11" s="67" t="s">
        <v>21</v>
      </c>
      <c r="E11" s="10" t="s">
        <v>13</v>
      </c>
      <c r="F11" s="7"/>
      <c r="G11" s="11">
        <v>64</v>
      </c>
      <c r="H11" s="13">
        <v>38</v>
      </c>
      <c r="I11" s="1">
        <v>7</v>
      </c>
      <c r="J11" s="1">
        <v>11</v>
      </c>
      <c r="K11" s="1">
        <v>8</v>
      </c>
      <c r="L11" s="1">
        <v>12</v>
      </c>
      <c r="M11" s="1">
        <v>26</v>
      </c>
      <c r="N11" s="1">
        <v>3</v>
      </c>
      <c r="O11" s="1">
        <v>6</v>
      </c>
      <c r="P11" s="1">
        <v>9</v>
      </c>
      <c r="Q11" s="16">
        <v>8</v>
      </c>
    </row>
    <row r="12" spans="2:17" x14ac:dyDescent="0.25">
      <c r="D12" s="68"/>
      <c r="E12" s="8" t="s">
        <v>14</v>
      </c>
      <c r="F12" s="9"/>
      <c r="G12" s="12">
        <v>120</v>
      </c>
      <c r="H12" s="14">
        <v>62</v>
      </c>
      <c r="I12" s="2">
        <v>11</v>
      </c>
      <c r="J12" s="2">
        <v>13</v>
      </c>
      <c r="K12" s="2">
        <v>14</v>
      </c>
      <c r="L12" s="2">
        <v>24</v>
      </c>
      <c r="M12" s="2">
        <v>58</v>
      </c>
      <c r="N12" s="2">
        <v>13</v>
      </c>
      <c r="O12" s="2">
        <v>10</v>
      </c>
      <c r="P12" s="2">
        <v>18</v>
      </c>
      <c r="Q12" s="15">
        <v>17</v>
      </c>
    </row>
    <row r="13" spans="2:17" x14ac:dyDescent="0.25">
      <c r="D13" s="68"/>
      <c r="E13" s="8" t="s">
        <v>15</v>
      </c>
      <c r="F13" s="9"/>
      <c r="G13" s="12">
        <v>417</v>
      </c>
      <c r="H13" s="14">
        <v>207</v>
      </c>
      <c r="I13" s="2">
        <v>42</v>
      </c>
      <c r="J13" s="2">
        <v>50</v>
      </c>
      <c r="K13" s="2">
        <v>48</v>
      </c>
      <c r="L13" s="2">
        <v>66</v>
      </c>
      <c r="M13" s="2">
        <v>210</v>
      </c>
      <c r="N13" s="2">
        <v>50</v>
      </c>
      <c r="O13" s="2">
        <v>43</v>
      </c>
      <c r="P13" s="2">
        <v>49</v>
      </c>
      <c r="Q13" s="15">
        <v>67</v>
      </c>
    </row>
    <row r="14" spans="2:17" x14ac:dyDescent="0.25">
      <c r="D14" s="68"/>
      <c r="E14" s="8" t="s">
        <v>16</v>
      </c>
      <c r="F14" s="9"/>
      <c r="G14" s="12">
        <v>308</v>
      </c>
      <c r="H14" s="14">
        <v>147</v>
      </c>
      <c r="I14" s="2">
        <v>27</v>
      </c>
      <c r="J14" s="2">
        <v>29</v>
      </c>
      <c r="K14" s="2">
        <v>43</v>
      </c>
      <c r="L14" s="2">
        <v>46</v>
      </c>
      <c r="M14" s="2">
        <v>161</v>
      </c>
      <c r="N14" s="2">
        <v>25</v>
      </c>
      <c r="O14" s="2">
        <v>48</v>
      </c>
      <c r="P14" s="2">
        <v>45</v>
      </c>
      <c r="Q14" s="15">
        <v>43</v>
      </c>
    </row>
    <row r="15" spans="2:17" x14ac:dyDescent="0.25">
      <c r="D15" s="68"/>
      <c r="E15" s="8" t="s">
        <v>17</v>
      </c>
      <c r="F15" s="9"/>
      <c r="G15" s="12">
        <v>220</v>
      </c>
      <c r="H15" s="14">
        <v>108</v>
      </c>
      <c r="I15" s="2">
        <v>36</v>
      </c>
      <c r="J15" s="2">
        <v>32</v>
      </c>
      <c r="K15" s="2">
        <v>20</v>
      </c>
      <c r="L15" s="2">
        <v>20</v>
      </c>
      <c r="M15" s="2">
        <v>112</v>
      </c>
      <c r="N15" s="2">
        <v>27</v>
      </c>
      <c r="O15" s="2">
        <v>24</v>
      </c>
      <c r="P15" s="2">
        <v>28</v>
      </c>
      <c r="Q15" s="15">
        <v>32</v>
      </c>
    </row>
    <row r="16" spans="2:17" x14ac:dyDescent="0.25">
      <c r="D16" s="68"/>
      <c r="E16" s="8" t="s">
        <v>18</v>
      </c>
      <c r="F16" s="9"/>
      <c r="G16" s="12">
        <v>99</v>
      </c>
      <c r="H16" s="14">
        <v>49</v>
      </c>
      <c r="I16" s="2">
        <v>12</v>
      </c>
      <c r="J16" s="2">
        <v>13</v>
      </c>
      <c r="K16" s="2">
        <v>8</v>
      </c>
      <c r="L16" s="2">
        <v>16</v>
      </c>
      <c r="M16" s="2">
        <v>50</v>
      </c>
      <c r="N16" s="2">
        <v>9</v>
      </c>
      <c r="O16" s="2">
        <v>12</v>
      </c>
      <c r="P16" s="2">
        <v>16</v>
      </c>
      <c r="Q16" s="15">
        <v>13</v>
      </c>
    </row>
    <row r="17" spans="4:17" x14ac:dyDescent="0.25">
      <c r="D17" s="68"/>
      <c r="E17" s="8" t="s">
        <v>19</v>
      </c>
      <c r="F17" s="9"/>
      <c r="G17" s="12">
        <v>48</v>
      </c>
      <c r="H17" s="14">
        <v>33</v>
      </c>
      <c r="I17" s="2">
        <v>5</v>
      </c>
      <c r="J17" s="2">
        <v>7</v>
      </c>
      <c r="K17" s="2">
        <v>6</v>
      </c>
      <c r="L17" s="2">
        <v>15</v>
      </c>
      <c r="M17" s="2">
        <v>15</v>
      </c>
      <c r="N17" s="2">
        <v>1</v>
      </c>
      <c r="O17" s="2">
        <v>5</v>
      </c>
      <c r="P17" s="2">
        <v>2</v>
      </c>
      <c r="Q17" s="15">
        <v>7</v>
      </c>
    </row>
    <row r="18" spans="4:17" x14ac:dyDescent="0.25">
      <c r="D18" s="68"/>
      <c r="E18" s="8" t="s">
        <v>20</v>
      </c>
      <c r="F18" s="9"/>
      <c r="G18" s="12">
        <v>220</v>
      </c>
      <c r="H18" s="14">
        <v>106</v>
      </c>
      <c r="I18" s="2">
        <v>19</v>
      </c>
      <c r="J18" s="2">
        <v>20</v>
      </c>
      <c r="K18" s="2">
        <v>17</v>
      </c>
      <c r="L18" s="2">
        <v>50</v>
      </c>
      <c r="M18" s="2">
        <v>114</v>
      </c>
      <c r="N18" s="2">
        <v>22</v>
      </c>
      <c r="O18" s="2">
        <v>21</v>
      </c>
      <c r="P18" s="2">
        <v>28</v>
      </c>
      <c r="Q18" s="15">
        <v>43</v>
      </c>
    </row>
    <row r="19" spans="4:17" x14ac:dyDescent="0.25">
      <c r="D19" s="67" t="s">
        <v>22</v>
      </c>
      <c r="E19" s="10" t="s">
        <v>23</v>
      </c>
      <c r="F19" s="7"/>
      <c r="G19" s="11">
        <v>327</v>
      </c>
      <c r="H19" s="13">
        <v>172</v>
      </c>
      <c r="I19" s="1">
        <v>30</v>
      </c>
      <c r="J19" s="1">
        <v>42</v>
      </c>
      <c r="K19" s="1">
        <v>44</v>
      </c>
      <c r="L19" s="1">
        <v>53</v>
      </c>
      <c r="M19" s="1">
        <v>155</v>
      </c>
      <c r="N19" s="1">
        <v>42</v>
      </c>
      <c r="O19" s="1">
        <v>26</v>
      </c>
      <c r="P19" s="1">
        <v>41</v>
      </c>
      <c r="Q19" s="16">
        <v>46</v>
      </c>
    </row>
    <row r="20" spans="4:17" x14ac:dyDescent="0.25">
      <c r="D20" s="68"/>
      <c r="E20" s="8" t="s">
        <v>24</v>
      </c>
      <c r="F20" s="9"/>
      <c r="G20" s="12">
        <v>54</v>
      </c>
      <c r="H20" s="14">
        <v>33</v>
      </c>
      <c r="I20" s="2">
        <v>6</v>
      </c>
      <c r="J20" s="2">
        <v>4</v>
      </c>
      <c r="K20" s="2">
        <v>8</v>
      </c>
      <c r="L20" s="2">
        <v>14</v>
      </c>
      <c r="M20" s="2">
        <v>21</v>
      </c>
      <c r="N20" s="2">
        <v>6</v>
      </c>
      <c r="O20" s="2">
        <v>4</v>
      </c>
      <c r="P20" s="2">
        <v>4</v>
      </c>
      <c r="Q20" s="15">
        <v>7</v>
      </c>
    </row>
    <row r="21" spans="4:17" x14ac:dyDescent="0.25">
      <c r="D21" s="68"/>
      <c r="E21" s="8" t="s">
        <v>25</v>
      </c>
      <c r="F21" s="9"/>
      <c r="G21" s="12">
        <v>273</v>
      </c>
      <c r="H21" s="14">
        <v>139</v>
      </c>
      <c r="I21" s="2">
        <v>24</v>
      </c>
      <c r="J21" s="2">
        <v>38</v>
      </c>
      <c r="K21" s="2">
        <v>36</v>
      </c>
      <c r="L21" s="2">
        <v>39</v>
      </c>
      <c r="M21" s="2">
        <v>134</v>
      </c>
      <c r="N21" s="2">
        <v>36</v>
      </c>
      <c r="O21" s="2">
        <v>22</v>
      </c>
      <c r="P21" s="2">
        <v>37</v>
      </c>
      <c r="Q21" s="15">
        <v>39</v>
      </c>
    </row>
    <row r="22" spans="4:17" x14ac:dyDescent="0.25">
      <c r="D22" s="68"/>
      <c r="E22" s="8" t="s">
        <v>26</v>
      </c>
      <c r="F22" s="9"/>
      <c r="G22" s="12">
        <v>1023</v>
      </c>
      <c r="H22" s="14">
        <v>511</v>
      </c>
      <c r="I22" s="2">
        <v>118</v>
      </c>
      <c r="J22" s="2">
        <v>118</v>
      </c>
      <c r="K22" s="2">
        <v>107</v>
      </c>
      <c r="L22" s="2">
        <v>168</v>
      </c>
      <c r="M22" s="2">
        <v>512</v>
      </c>
      <c r="N22" s="2">
        <v>90</v>
      </c>
      <c r="O22" s="2">
        <v>127</v>
      </c>
      <c r="P22" s="2">
        <v>135</v>
      </c>
      <c r="Q22" s="15">
        <v>158</v>
      </c>
    </row>
    <row r="23" spans="4:17" x14ac:dyDescent="0.25">
      <c r="D23" s="68"/>
      <c r="E23" s="8" t="s">
        <v>27</v>
      </c>
      <c r="F23" s="9"/>
      <c r="G23" s="12">
        <v>654</v>
      </c>
      <c r="H23" s="14">
        <v>316</v>
      </c>
      <c r="I23" s="2">
        <v>81</v>
      </c>
      <c r="J23" s="2">
        <v>73</v>
      </c>
      <c r="K23" s="2">
        <v>64</v>
      </c>
      <c r="L23" s="2">
        <v>98</v>
      </c>
      <c r="M23" s="2">
        <v>338</v>
      </c>
      <c r="N23" s="2">
        <v>70</v>
      </c>
      <c r="O23" s="2">
        <v>80</v>
      </c>
      <c r="P23" s="2">
        <v>85</v>
      </c>
      <c r="Q23" s="15">
        <v>102</v>
      </c>
    </row>
    <row r="24" spans="4:17" x14ac:dyDescent="0.25">
      <c r="D24" s="68"/>
      <c r="E24" s="8" t="s">
        <v>28</v>
      </c>
      <c r="F24" s="9"/>
      <c r="G24" s="12">
        <v>369</v>
      </c>
      <c r="H24" s="14">
        <v>195</v>
      </c>
      <c r="I24" s="2">
        <v>37</v>
      </c>
      <c r="J24" s="2">
        <v>45</v>
      </c>
      <c r="K24" s="2">
        <v>43</v>
      </c>
      <c r="L24" s="2">
        <v>70</v>
      </c>
      <c r="M24" s="2">
        <v>174</v>
      </c>
      <c r="N24" s="2">
        <v>20</v>
      </c>
      <c r="O24" s="2">
        <v>47</v>
      </c>
      <c r="P24" s="2">
        <v>50</v>
      </c>
      <c r="Q24" s="15">
        <v>56</v>
      </c>
    </row>
    <row r="25" spans="4:17" x14ac:dyDescent="0.25">
      <c r="D25" s="68"/>
      <c r="E25" s="8" t="s">
        <v>29</v>
      </c>
      <c r="F25" s="9"/>
      <c r="G25" s="12">
        <v>146</v>
      </c>
      <c r="H25" s="14">
        <v>67</v>
      </c>
      <c r="I25" s="2">
        <v>11</v>
      </c>
      <c r="J25" s="2">
        <v>15</v>
      </c>
      <c r="K25" s="2">
        <v>13</v>
      </c>
      <c r="L25" s="2">
        <v>28</v>
      </c>
      <c r="M25" s="2">
        <v>79</v>
      </c>
      <c r="N25" s="2">
        <v>18</v>
      </c>
      <c r="O25" s="2">
        <v>16</v>
      </c>
      <c r="P25" s="2">
        <v>19</v>
      </c>
      <c r="Q25" s="15">
        <v>26</v>
      </c>
    </row>
    <row r="26" spans="4:17" x14ac:dyDescent="0.25">
      <c r="D26" s="67" t="s">
        <v>30</v>
      </c>
      <c r="E26" s="10" t="s">
        <v>31</v>
      </c>
      <c r="F26" s="7"/>
      <c r="G26" s="11">
        <v>750</v>
      </c>
      <c r="H26" s="13">
        <v>750</v>
      </c>
      <c r="I26" s="1">
        <v>159</v>
      </c>
      <c r="J26" s="1">
        <v>175</v>
      </c>
      <c r="K26" s="1">
        <v>164</v>
      </c>
      <c r="L26" s="1">
        <v>249</v>
      </c>
      <c r="M26" s="1">
        <v>0</v>
      </c>
      <c r="N26" s="1">
        <v>0</v>
      </c>
      <c r="O26" s="1">
        <v>0</v>
      </c>
      <c r="P26" s="1">
        <v>0</v>
      </c>
      <c r="Q26" s="16">
        <v>0</v>
      </c>
    </row>
    <row r="27" spans="4:17" x14ac:dyDescent="0.25">
      <c r="D27" s="68"/>
      <c r="E27" s="8" t="s">
        <v>32</v>
      </c>
      <c r="F27" s="9"/>
      <c r="G27" s="12">
        <v>746</v>
      </c>
      <c r="H27" s="14">
        <v>0</v>
      </c>
      <c r="I27" s="2">
        <v>0</v>
      </c>
      <c r="J27" s="2">
        <v>0</v>
      </c>
      <c r="K27" s="2">
        <v>0</v>
      </c>
      <c r="L27" s="2">
        <v>0</v>
      </c>
      <c r="M27" s="2">
        <v>746</v>
      </c>
      <c r="N27" s="2">
        <v>150</v>
      </c>
      <c r="O27" s="2">
        <v>169</v>
      </c>
      <c r="P27" s="2">
        <v>195</v>
      </c>
      <c r="Q27" s="15">
        <v>230</v>
      </c>
    </row>
    <row r="28" spans="4:17" x14ac:dyDescent="0.25">
      <c r="D28" s="67" t="s">
        <v>33</v>
      </c>
      <c r="E28" s="10" t="s">
        <v>34</v>
      </c>
      <c r="F28" s="7"/>
      <c r="G28" s="11">
        <v>1182</v>
      </c>
      <c r="H28" s="13">
        <v>588</v>
      </c>
      <c r="I28" s="1">
        <v>0</v>
      </c>
      <c r="J28" s="1">
        <v>175</v>
      </c>
      <c r="K28" s="1">
        <v>164</v>
      </c>
      <c r="L28" s="1">
        <v>249</v>
      </c>
      <c r="M28" s="1">
        <v>594</v>
      </c>
      <c r="N28" s="1">
        <v>0</v>
      </c>
      <c r="O28" s="1">
        <v>169</v>
      </c>
      <c r="P28" s="1">
        <v>195</v>
      </c>
      <c r="Q28" s="16">
        <v>230</v>
      </c>
    </row>
    <row r="29" spans="4:17" x14ac:dyDescent="0.25">
      <c r="D29" s="68"/>
      <c r="E29" s="8" t="s">
        <v>35</v>
      </c>
      <c r="F29" s="9"/>
      <c r="G29" s="12">
        <v>137</v>
      </c>
      <c r="H29" s="14">
        <v>72</v>
      </c>
      <c r="I29" s="2">
        <v>72</v>
      </c>
      <c r="J29" s="2">
        <v>0</v>
      </c>
      <c r="K29" s="2">
        <v>0</v>
      </c>
      <c r="L29" s="2">
        <v>0</v>
      </c>
      <c r="M29" s="2">
        <v>65</v>
      </c>
      <c r="N29" s="2">
        <v>65</v>
      </c>
      <c r="O29" s="2">
        <v>0</v>
      </c>
      <c r="P29" s="2">
        <v>0</v>
      </c>
      <c r="Q29" s="15">
        <v>0</v>
      </c>
    </row>
    <row r="30" spans="4:17" x14ac:dyDescent="0.25">
      <c r="D30" s="68"/>
      <c r="E30" s="8" t="s">
        <v>36</v>
      </c>
      <c r="F30" s="9"/>
      <c r="G30" s="12">
        <v>129</v>
      </c>
      <c r="H30" s="14">
        <v>62</v>
      </c>
      <c r="I30" s="2">
        <v>62</v>
      </c>
      <c r="J30" s="2">
        <v>0</v>
      </c>
      <c r="K30" s="2">
        <v>0</v>
      </c>
      <c r="L30" s="2">
        <v>0</v>
      </c>
      <c r="M30" s="2">
        <v>67</v>
      </c>
      <c r="N30" s="2">
        <v>67</v>
      </c>
      <c r="O30" s="2">
        <v>0</v>
      </c>
      <c r="P30" s="2">
        <v>0</v>
      </c>
      <c r="Q30" s="15">
        <v>0</v>
      </c>
    </row>
    <row r="31" spans="4:17" x14ac:dyDescent="0.25">
      <c r="D31" s="68"/>
      <c r="E31" s="8" t="s">
        <v>37</v>
      </c>
      <c r="F31" s="9"/>
      <c r="G31" s="12">
        <v>5</v>
      </c>
      <c r="H31" s="14">
        <v>3</v>
      </c>
      <c r="I31" s="2">
        <v>0</v>
      </c>
      <c r="J31" s="2">
        <v>0</v>
      </c>
      <c r="K31" s="2">
        <v>0</v>
      </c>
      <c r="L31" s="2">
        <v>0</v>
      </c>
      <c r="M31" s="2">
        <v>2</v>
      </c>
      <c r="N31" s="2">
        <v>0</v>
      </c>
      <c r="O31" s="2">
        <v>0</v>
      </c>
      <c r="P31" s="2">
        <v>0</v>
      </c>
      <c r="Q31" s="15">
        <v>0</v>
      </c>
    </row>
    <row r="32" spans="4:17" x14ac:dyDescent="0.25">
      <c r="D32" s="68"/>
      <c r="E32" s="8" t="s">
        <v>38</v>
      </c>
      <c r="F32" s="9"/>
      <c r="G32" s="12">
        <v>43</v>
      </c>
      <c r="H32" s="14">
        <v>25</v>
      </c>
      <c r="I32" s="2">
        <v>25</v>
      </c>
      <c r="J32" s="2">
        <v>0</v>
      </c>
      <c r="K32" s="2">
        <v>0</v>
      </c>
      <c r="L32" s="2">
        <v>0</v>
      </c>
      <c r="M32" s="2">
        <v>18</v>
      </c>
      <c r="N32" s="2">
        <v>18</v>
      </c>
      <c r="O32" s="2">
        <v>0</v>
      </c>
      <c r="P32" s="2">
        <v>0</v>
      </c>
      <c r="Q32" s="15">
        <v>0</v>
      </c>
    </row>
    <row r="33" spans="4:17" x14ac:dyDescent="0.25">
      <c r="D33" s="68"/>
      <c r="E33" s="8" t="s">
        <v>39</v>
      </c>
      <c r="F33" s="9"/>
      <c r="G33" s="12">
        <v>0</v>
      </c>
      <c r="H33" s="14">
        <v>0</v>
      </c>
      <c r="I33" s="2">
        <v>0</v>
      </c>
      <c r="J33" s="2">
        <v>0</v>
      </c>
      <c r="K33" s="2">
        <v>0</v>
      </c>
      <c r="L33" s="2">
        <v>0</v>
      </c>
      <c r="M33" s="2">
        <v>0</v>
      </c>
      <c r="N33" s="2">
        <v>0</v>
      </c>
      <c r="O33" s="2">
        <v>0</v>
      </c>
      <c r="P33" s="2">
        <v>0</v>
      </c>
      <c r="Q33" s="15">
        <v>0</v>
      </c>
    </row>
    <row r="34" spans="4:17" x14ac:dyDescent="0.25">
      <c r="D34" s="67" t="s">
        <v>40</v>
      </c>
      <c r="E34" s="10" t="s">
        <v>41</v>
      </c>
      <c r="F34" s="7"/>
      <c r="G34" s="11">
        <v>750</v>
      </c>
      <c r="H34" s="13">
        <v>750</v>
      </c>
      <c r="I34" s="1">
        <v>159</v>
      </c>
      <c r="J34" s="1">
        <v>175</v>
      </c>
      <c r="K34" s="1">
        <v>164</v>
      </c>
      <c r="L34" s="1">
        <v>249</v>
      </c>
      <c r="M34" s="1">
        <v>0</v>
      </c>
      <c r="N34" s="1">
        <v>0</v>
      </c>
      <c r="O34" s="1">
        <v>0</v>
      </c>
      <c r="P34" s="1">
        <v>0</v>
      </c>
      <c r="Q34" s="16">
        <v>0</v>
      </c>
    </row>
    <row r="35" spans="4:17" x14ac:dyDescent="0.25">
      <c r="D35" s="68"/>
      <c r="E35" s="8" t="s">
        <v>34</v>
      </c>
      <c r="F35" s="9"/>
      <c r="G35" s="12">
        <v>588</v>
      </c>
      <c r="H35" s="14">
        <v>588</v>
      </c>
      <c r="I35" s="2">
        <v>0</v>
      </c>
      <c r="J35" s="2">
        <v>175</v>
      </c>
      <c r="K35" s="2">
        <v>164</v>
      </c>
      <c r="L35" s="2">
        <v>249</v>
      </c>
      <c r="M35" s="2">
        <v>0</v>
      </c>
      <c r="N35" s="2">
        <v>0</v>
      </c>
      <c r="O35" s="2">
        <v>0</v>
      </c>
      <c r="P35" s="2">
        <v>0</v>
      </c>
      <c r="Q35" s="15">
        <v>0</v>
      </c>
    </row>
    <row r="36" spans="4:17" x14ac:dyDescent="0.25">
      <c r="D36" s="68"/>
      <c r="E36" s="8" t="s">
        <v>35</v>
      </c>
      <c r="F36" s="9"/>
      <c r="G36" s="12">
        <v>72</v>
      </c>
      <c r="H36" s="14">
        <v>72</v>
      </c>
      <c r="I36" s="2">
        <v>72</v>
      </c>
      <c r="J36" s="2">
        <v>0</v>
      </c>
      <c r="K36" s="2">
        <v>0</v>
      </c>
      <c r="L36" s="2">
        <v>0</v>
      </c>
      <c r="M36" s="2">
        <v>0</v>
      </c>
      <c r="N36" s="2">
        <v>0</v>
      </c>
      <c r="O36" s="2">
        <v>0</v>
      </c>
      <c r="P36" s="2">
        <v>0</v>
      </c>
      <c r="Q36" s="15">
        <v>0</v>
      </c>
    </row>
    <row r="37" spans="4:17" x14ac:dyDescent="0.25">
      <c r="D37" s="68"/>
      <c r="E37" s="8" t="s">
        <v>36</v>
      </c>
      <c r="F37" s="9"/>
      <c r="G37" s="12">
        <v>62</v>
      </c>
      <c r="H37" s="14">
        <v>62</v>
      </c>
      <c r="I37" s="2">
        <v>62</v>
      </c>
      <c r="J37" s="2">
        <v>0</v>
      </c>
      <c r="K37" s="2">
        <v>0</v>
      </c>
      <c r="L37" s="2">
        <v>0</v>
      </c>
      <c r="M37" s="2">
        <v>0</v>
      </c>
      <c r="N37" s="2">
        <v>0</v>
      </c>
      <c r="O37" s="2">
        <v>0</v>
      </c>
      <c r="P37" s="2">
        <v>0</v>
      </c>
      <c r="Q37" s="15">
        <v>0</v>
      </c>
    </row>
    <row r="38" spans="4:17" x14ac:dyDescent="0.25">
      <c r="D38" s="68"/>
      <c r="E38" s="8" t="s">
        <v>38</v>
      </c>
      <c r="F38" s="9"/>
      <c r="G38" s="12">
        <v>25</v>
      </c>
      <c r="H38" s="14">
        <v>25</v>
      </c>
      <c r="I38" s="2">
        <v>25</v>
      </c>
      <c r="J38" s="2">
        <v>0</v>
      </c>
      <c r="K38" s="2">
        <v>0</v>
      </c>
      <c r="L38" s="2">
        <v>0</v>
      </c>
      <c r="M38" s="2">
        <v>0</v>
      </c>
      <c r="N38" s="2">
        <v>0</v>
      </c>
      <c r="O38" s="2">
        <v>0</v>
      </c>
      <c r="P38" s="2">
        <v>0</v>
      </c>
      <c r="Q38" s="15">
        <v>0</v>
      </c>
    </row>
    <row r="39" spans="4:17" x14ac:dyDescent="0.25">
      <c r="D39" s="68"/>
      <c r="E39" s="8" t="s">
        <v>37</v>
      </c>
      <c r="F39" s="9"/>
      <c r="G39" s="12">
        <v>3</v>
      </c>
      <c r="H39" s="14">
        <v>3</v>
      </c>
      <c r="I39" s="2">
        <v>0</v>
      </c>
      <c r="J39" s="2">
        <v>0</v>
      </c>
      <c r="K39" s="2">
        <v>0</v>
      </c>
      <c r="L39" s="2">
        <v>0</v>
      </c>
      <c r="M39" s="2">
        <v>0</v>
      </c>
      <c r="N39" s="2">
        <v>0</v>
      </c>
      <c r="O39" s="2">
        <v>0</v>
      </c>
      <c r="P39" s="2">
        <v>0</v>
      </c>
      <c r="Q39" s="15">
        <v>0</v>
      </c>
    </row>
    <row r="40" spans="4:17" x14ac:dyDescent="0.25">
      <c r="D40" s="68"/>
      <c r="E40" s="8" t="s">
        <v>39</v>
      </c>
      <c r="F40" s="9"/>
      <c r="G40" s="12">
        <v>0</v>
      </c>
      <c r="H40" s="14">
        <v>0</v>
      </c>
      <c r="I40" s="2">
        <v>0</v>
      </c>
      <c r="J40" s="2">
        <v>0</v>
      </c>
      <c r="K40" s="2">
        <v>0</v>
      </c>
      <c r="L40" s="2">
        <v>0</v>
      </c>
      <c r="M40" s="2">
        <v>0</v>
      </c>
      <c r="N40" s="2">
        <v>0</v>
      </c>
      <c r="O40" s="2">
        <v>0</v>
      </c>
      <c r="P40" s="2">
        <v>0</v>
      </c>
      <c r="Q40" s="15">
        <v>0</v>
      </c>
    </row>
    <row r="41" spans="4:17" x14ac:dyDescent="0.25">
      <c r="D41" s="68"/>
      <c r="E41" s="8" t="s">
        <v>42</v>
      </c>
      <c r="F41" s="9"/>
      <c r="G41" s="12">
        <v>746</v>
      </c>
      <c r="H41" s="14">
        <v>0</v>
      </c>
      <c r="I41" s="2">
        <v>0</v>
      </c>
      <c r="J41" s="2">
        <v>0</v>
      </c>
      <c r="K41" s="2">
        <v>0</v>
      </c>
      <c r="L41" s="2">
        <v>0</v>
      </c>
      <c r="M41" s="2">
        <v>746</v>
      </c>
      <c r="N41" s="2">
        <v>150</v>
      </c>
      <c r="O41" s="2">
        <v>169</v>
      </c>
      <c r="P41" s="2">
        <v>195</v>
      </c>
      <c r="Q41" s="15">
        <v>230</v>
      </c>
    </row>
    <row r="42" spans="4:17" x14ac:dyDescent="0.25">
      <c r="D42" s="68"/>
      <c r="E42" s="8" t="s">
        <v>34</v>
      </c>
      <c r="F42" s="9"/>
      <c r="G42" s="12">
        <v>594</v>
      </c>
      <c r="H42" s="14">
        <v>0</v>
      </c>
      <c r="I42" s="2">
        <v>0</v>
      </c>
      <c r="J42" s="2">
        <v>0</v>
      </c>
      <c r="K42" s="2">
        <v>0</v>
      </c>
      <c r="L42" s="2">
        <v>0</v>
      </c>
      <c r="M42" s="2">
        <v>594</v>
      </c>
      <c r="N42" s="2">
        <v>0</v>
      </c>
      <c r="O42" s="2">
        <v>169</v>
      </c>
      <c r="P42" s="2">
        <v>195</v>
      </c>
      <c r="Q42" s="15">
        <v>230</v>
      </c>
    </row>
    <row r="43" spans="4:17" x14ac:dyDescent="0.25">
      <c r="D43" s="68"/>
      <c r="E43" s="8" t="s">
        <v>35</v>
      </c>
      <c r="F43" s="9"/>
      <c r="G43" s="12">
        <v>65</v>
      </c>
      <c r="H43" s="14">
        <v>0</v>
      </c>
      <c r="I43" s="2">
        <v>0</v>
      </c>
      <c r="J43" s="2">
        <v>0</v>
      </c>
      <c r="K43" s="2">
        <v>0</v>
      </c>
      <c r="L43" s="2">
        <v>0</v>
      </c>
      <c r="M43" s="2">
        <v>65</v>
      </c>
      <c r="N43" s="2">
        <v>65</v>
      </c>
      <c r="O43" s="2">
        <v>0</v>
      </c>
      <c r="P43" s="2">
        <v>0</v>
      </c>
      <c r="Q43" s="15">
        <v>0</v>
      </c>
    </row>
    <row r="44" spans="4:17" x14ac:dyDescent="0.25">
      <c r="D44" s="68"/>
      <c r="E44" s="8" t="s">
        <v>36</v>
      </c>
      <c r="F44" s="9"/>
      <c r="G44" s="12">
        <v>67</v>
      </c>
      <c r="H44" s="14">
        <v>0</v>
      </c>
      <c r="I44" s="2">
        <v>0</v>
      </c>
      <c r="J44" s="2">
        <v>0</v>
      </c>
      <c r="K44" s="2">
        <v>0</v>
      </c>
      <c r="L44" s="2">
        <v>0</v>
      </c>
      <c r="M44" s="2">
        <v>67</v>
      </c>
      <c r="N44" s="2">
        <v>67</v>
      </c>
      <c r="O44" s="2">
        <v>0</v>
      </c>
      <c r="P44" s="2">
        <v>0</v>
      </c>
      <c r="Q44" s="15">
        <v>0</v>
      </c>
    </row>
    <row r="45" spans="4:17" x14ac:dyDescent="0.25">
      <c r="D45" s="68"/>
      <c r="E45" s="8" t="s">
        <v>38</v>
      </c>
      <c r="F45" s="9"/>
      <c r="G45" s="12">
        <v>18</v>
      </c>
      <c r="H45" s="14">
        <v>0</v>
      </c>
      <c r="I45" s="2">
        <v>0</v>
      </c>
      <c r="J45" s="2">
        <v>0</v>
      </c>
      <c r="K45" s="2">
        <v>0</v>
      </c>
      <c r="L45" s="2">
        <v>0</v>
      </c>
      <c r="M45" s="2">
        <v>18</v>
      </c>
      <c r="N45" s="2">
        <v>18</v>
      </c>
      <c r="O45" s="2">
        <v>0</v>
      </c>
      <c r="P45" s="2">
        <v>0</v>
      </c>
      <c r="Q45" s="15">
        <v>0</v>
      </c>
    </row>
    <row r="46" spans="4:17" x14ac:dyDescent="0.25">
      <c r="D46" s="68"/>
      <c r="E46" s="8" t="s">
        <v>37</v>
      </c>
      <c r="F46" s="9"/>
      <c r="G46" s="12">
        <v>2</v>
      </c>
      <c r="H46" s="14">
        <v>0</v>
      </c>
      <c r="I46" s="2">
        <v>0</v>
      </c>
      <c r="J46" s="2">
        <v>0</v>
      </c>
      <c r="K46" s="2">
        <v>0</v>
      </c>
      <c r="L46" s="2">
        <v>0</v>
      </c>
      <c r="M46" s="2">
        <v>2</v>
      </c>
      <c r="N46" s="2">
        <v>0</v>
      </c>
      <c r="O46" s="2">
        <v>0</v>
      </c>
      <c r="P46" s="2">
        <v>0</v>
      </c>
      <c r="Q46" s="15">
        <v>0</v>
      </c>
    </row>
    <row r="47" spans="4:17" x14ac:dyDescent="0.25">
      <c r="D47" s="68"/>
      <c r="E47" s="8" t="s">
        <v>39</v>
      </c>
      <c r="F47" s="9"/>
      <c r="G47" s="12">
        <v>0</v>
      </c>
      <c r="H47" s="14">
        <v>0</v>
      </c>
      <c r="I47" s="2">
        <v>0</v>
      </c>
      <c r="J47" s="2">
        <v>0</v>
      </c>
      <c r="K47" s="2">
        <v>0</v>
      </c>
      <c r="L47" s="2">
        <v>0</v>
      </c>
      <c r="M47" s="2">
        <v>0</v>
      </c>
      <c r="N47" s="2">
        <v>0</v>
      </c>
      <c r="O47" s="2">
        <v>0</v>
      </c>
      <c r="P47" s="2">
        <v>0</v>
      </c>
      <c r="Q47" s="15">
        <v>0</v>
      </c>
    </row>
    <row r="48" spans="4:17" x14ac:dyDescent="0.25">
      <c r="D48" s="67" t="s">
        <v>43</v>
      </c>
      <c r="E48" s="10" t="s">
        <v>44</v>
      </c>
      <c r="F48" s="7"/>
      <c r="G48" s="11">
        <v>309</v>
      </c>
      <c r="H48" s="13">
        <v>159</v>
      </c>
      <c r="I48" s="1">
        <v>159</v>
      </c>
      <c r="J48" s="1">
        <v>0</v>
      </c>
      <c r="K48" s="1">
        <v>0</v>
      </c>
      <c r="L48" s="1">
        <v>0</v>
      </c>
      <c r="M48" s="1">
        <v>150</v>
      </c>
      <c r="N48" s="1">
        <v>150</v>
      </c>
      <c r="O48" s="1">
        <v>0</v>
      </c>
      <c r="P48" s="1">
        <v>0</v>
      </c>
      <c r="Q48" s="16">
        <v>0</v>
      </c>
    </row>
    <row r="49" spans="4:17" x14ac:dyDescent="0.25">
      <c r="D49" s="68"/>
      <c r="E49" s="8" t="s">
        <v>45</v>
      </c>
      <c r="F49" s="9"/>
      <c r="G49" s="12">
        <v>149</v>
      </c>
      <c r="H49" s="14">
        <v>80</v>
      </c>
      <c r="I49" s="2">
        <v>80</v>
      </c>
      <c r="J49" s="2">
        <v>0</v>
      </c>
      <c r="K49" s="2">
        <v>0</v>
      </c>
      <c r="L49" s="2">
        <v>0</v>
      </c>
      <c r="M49" s="2">
        <v>69</v>
      </c>
      <c r="N49" s="2">
        <v>69</v>
      </c>
      <c r="O49" s="2">
        <v>0</v>
      </c>
      <c r="P49" s="2">
        <v>0</v>
      </c>
      <c r="Q49" s="15">
        <v>0</v>
      </c>
    </row>
    <row r="50" spans="4:17" x14ac:dyDescent="0.25">
      <c r="D50" s="68"/>
      <c r="E50" s="8" t="s">
        <v>46</v>
      </c>
      <c r="F50" s="9"/>
      <c r="G50" s="12">
        <v>160</v>
      </c>
      <c r="H50" s="14">
        <v>79</v>
      </c>
      <c r="I50" s="2">
        <v>79</v>
      </c>
      <c r="J50" s="2">
        <v>0</v>
      </c>
      <c r="K50" s="2">
        <v>0</v>
      </c>
      <c r="L50" s="2">
        <v>0</v>
      </c>
      <c r="M50" s="2">
        <v>81</v>
      </c>
      <c r="N50" s="2">
        <v>81</v>
      </c>
      <c r="O50" s="2">
        <v>0</v>
      </c>
      <c r="P50" s="2">
        <v>0</v>
      </c>
      <c r="Q50" s="15">
        <v>0</v>
      </c>
    </row>
    <row r="51" spans="4:17" x14ac:dyDescent="0.25">
      <c r="D51" s="68"/>
      <c r="E51" s="8" t="s">
        <v>47</v>
      </c>
      <c r="F51" s="9"/>
      <c r="G51" s="12">
        <v>1182</v>
      </c>
      <c r="H51" s="14">
        <v>588</v>
      </c>
      <c r="I51" s="2">
        <v>0</v>
      </c>
      <c r="J51" s="2">
        <v>175</v>
      </c>
      <c r="K51" s="2">
        <v>164</v>
      </c>
      <c r="L51" s="2">
        <v>249</v>
      </c>
      <c r="M51" s="2">
        <v>594</v>
      </c>
      <c r="N51" s="2">
        <v>0</v>
      </c>
      <c r="O51" s="2">
        <v>169</v>
      </c>
      <c r="P51" s="2">
        <v>195</v>
      </c>
      <c r="Q51" s="15">
        <v>230</v>
      </c>
    </row>
    <row r="52" spans="4:17" x14ac:dyDescent="0.25">
      <c r="D52" s="68"/>
      <c r="E52" s="8" t="s">
        <v>48</v>
      </c>
      <c r="F52" s="9"/>
      <c r="G52" s="12">
        <v>175</v>
      </c>
      <c r="H52" s="14">
        <v>95</v>
      </c>
      <c r="I52" s="2">
        <v>0</v>
      </c>
      <c r="J52" s="2">
        <v>95</v>
      </c>
      <c r="K52" s="2">
        <v>0</v>
      </c>
      <c r="L52" s="2">
        <v>0</v>
      </c>
      <c r="M52" s="2">
        <v>80</v>
      </c>
      <c r="N52" s="2">
        <v>0</v>
      </c>
      <c r="O52" s="2">
        <v>80</v>
      </c>
      <c r="P52" s="2">
        <v>0</v>
      </c>
      <c r="Q52" s="15">
        <v>0</v>
      </c>
    </row>
    <row r="53" spans="4:17" x14ac:dyDescent="0.25">
      <c r="D53" s="68"/>
      <c r="E53" s="8" t="s">
        <v>49</v>
      </c>
      <c r="F53" s="9"/>
      <c r="G53" s="12">
        <v>169</v>
      </c>
      <c r="H53" s="14">
        <v>80</v>
      </c>
      <c r="I53" s="2">
        <v>0</v>
      </c>
      <c r="J53" s="2">
        <v>80</v>
      </c>
      <c r="K53" s="2">
        <v>0</v>
      </c>
      <c r="L53" s="2">
        <v>0</v>
      </c>
      <c r="M53" s="2">
        <v>89</v>
      </c>
      <c r="N53" s="2">
        <v>0</v>
      </c>
      <c r="O53" s="2">
        <v>89</v>
      </c>
      <c r="P53" s="2">
        <v>0</v>
      </c>
      <c r="Q53" s="15">
        <v>0</v>
      </c>
    </row>
    <row r="54" spans="4:17" x14ac:dyDescent="0.25">
      <c r="D54" s="68"/>
      <c r="E54" s="8" t="s">
        <v>50</v>
      </c>
      <c r="F54" s="9"/>
      <c r="G54" s="12">
        <v>176</v>
      </c>
      <c r="H54" s="14">
        <v>75</v>
      </c>
      <c r="I54" s="2">
        <v>0</v>
      </c>
      <c r="J54" s="2">
        <v>0</v>
      </c>
      <c r="K54" s="2">
        <v>75</v>
      </c>
      <c r="L54" s="2">
        <v>0</v>
      </c>
      <c r="M54" s="2">
        <v>101</v>
      </c>
      <c r="N54" s="2">
        <v>0</v>
      </c>
      <c r="O54" s="2">
        <v>0</v>
      </c>
      <c r="P54" s="2">
        <v>101</v>
      </c>
      <c r="Q54" s="15">
        <v>0</v>
      </c>
    </row>
    <row r="55" spans="4:17" x14ac:dyDescent="0.25">
      <c r="D55" s="68"/>
      <c r="E55" s="8" t="s">
        <v>51</v>
      </c>
      <c r="F55" s="9"/>
      <c r="G55" s="12">
        <v>183</v>
      </c>
      <c r="H55" s="14">
        <v>89</v>
      </c>
      <c r="I55" s="2">
        <v>0</v>
      </c>
      <c r="J55" s="2">
        <v>0</v>
      </c>
      <c r="K55" s="2">
        <v>89</v>
      </c>
      <c r="L55" s="2">
        <v>0</v>
      </c>
      <c r="M55" s="2">
        <v>94</v>
      </c>
      <c r="N55" s="2">
        <v>0</v>
      </c>
      <c r="O55" s="2">
        <v>0</v>
      </c>
      <c r="P55" s="2">
        <v>94</v>
      </c>
      <c r="Q55" s="15">
        <v>0</v>
      </c>
    </row>
    <row r="56" spans="4:17" x14ac:dyDescent="0.25">
      <c r="D56" s="68"/>
      <c r="E56" s="8" t="s">
        <v>52</v>
      </c>
      <c r="F56" s="9"/>
      <c r="G56" s="12">
        <v>230</v>
      </c>
      <c r="H56" s="14">
        <v>118</v>
      </c>
      <c r="I56" s="2">
        <v>0</v>
      </c>
      <c r="J56" s="2">
        <v>0</v>
      </c>
      <c r="K56" s="2">
        <v>0</v>
      </c>
      <c r="L56" s="2">
        <v>118</v>
      </c>
      <c r="M56" s="2">
        <v>112</v>
      </c>
      <c r="N56" s="2">
        <v>0</v>
      </c>
      <c r="O56" s="2">
        <v>0</v>
      </c>
      <c r="P56" s="2">
        <v>0</v>
      </c>
      <c r="Q56" s="15">
        <v>112</v>
      </c>
    </row>
    <row r="57" spans="4:17" x14ac:dyDescent="0.25">
      <c r="D57" s="68"/>
      <c r="E57" s="8" t="s">
        <v>53</v>
      </c>
      <c r="F57" s="9"/>
      <c r="G57" s="12">
        <v>249</v>
      </c>
      <c r="H57" s="14">
        <v>131</v>
      </c>
      <c r="I57" s="2">
        <v>0</v>
      </c>
      <c r="J57" s="2">
        <v>0</v>
      </c>
      <c r="K57" s="2">
        <v>0</v>
      </c>
      <c r="L57" s="2">
        <v>131</v>
      </c>
      <c r="M57" s="2">
        <v>118</v>
      </c>
      <c r="N57" s="2">
        <v>0</v>
      </c>
      <c r="O57" s="2">
        <v>0</v>
      </c>
      <c r="P57" s="2">
        <v>0</v>
      </c>
      <c r="Q57" s="15">
        <v>118</v>
      </c>
    </row>
    <row r="58" spans="4:17" x14ac:dyDescent="0.25">
      <c r="D58" s="68"/>
      <c r="E58" s="8" t="s">
        <v>37</v>
      </c>
      <c r="F58" s="9"/>
      <c r="G58" s="12">
        <v>5</v>
      </c>
      <c r="H58" s="14">
        <v>3</v>
      </c>
      <c r="I58" s="2">
        <v>0</v>
      </c>
      <c r="J58" s="2">
        <v>0</v>
      </c>
      <c r="K58" s="2">
        <v>0</v>
      </c>
      <c r="L58" s="2">
        <v>0</v>
      </c>
      <c r="M58" s="2">
        <v>2</v>
      </c>
      <c r="N58" s="2">
        <v>0</v>
      </c>
      <c r="O58" s="2">
        <v>0</v>
      </c>
      <c r="P58" s="2">
        <v>0</v>
      </c>
      <c r="Q58" s="15">
        <v>0</v>
      </c>
    </row>
    <row r="59" spans="4:17" x14ac:dyDescent="0.25">
      <c r="D59" s="69"/>
      <c r="E59" s="35" t="s">
        <v>39</v>
      </c>
      <c r="F59" s="31"/>
      <c r="G59" s="25">
        <v>0</v>
      </c>
      <c r="H59" s="39">
        <v>0</v>
      </c>
      <c r="I59" s="6">
        <v>0</v>
      </c>
      <c r="J59" s="6">
        <v>0</v>
      </c>
      <c r="K59" s="6">
        <v>0</v>
      </c>
      <c r="L59" s="6">
        <v>0</v>
      </c>
      <c r="M59" s="6">
        <v>0</v>
      </c>
      <c r="N59" s="6">
        <v>0</v>
      </c>
      <c r="O59" s="6">
        <v>0</v>
      </c>
      <c r="P59" s="6">
        <v>0</v>
      </c>
      <c r="Q59" s="40">
        <v>0</v>
      </c>
    </row>
  </sheetData>
  <mergeCells count="7">
    <mergeCell ref="D34:D47"/>
    <mergeCell ref="D48:D59"/>
    <mergeCell ref="D8:F9"/>
    <mergeCell ref="D11:D18"/>
    <mergeCell ref="D19:D25"/>
    <mergeCell ref="D26:D27"/>
    <mergeCell ref="D28:D33"/>
  </mergeCells>
  <phoneticPr fontId="4"/>
  <pageMargins left="0.7" right="0.7" top="0.75" bottom="0.75" header="0.3" footer="0.3"/>
  <pageSetup paperSize="9" scale="63" pageOrder="overThenDown" orientation="landscape"/>
  <headerFooter>
    <oddFooter>&amp;CN(10)</oddFooter>
  </headerFooter>
  <rowBreaks count="1" manualBreakCount="1">
    <brk id="59" max="16383"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4:EV59"/>
  <sheetViews>
    <sheetView workbookViewId="0"/>
  </sheetViews>
  <sheetFormatPr defaultColWidth="8.8984375" defaultRowHeight="12.6" x14ac:dyDescent="0.25"/>
  <cols>
    <col min="1" max="1" width="3.59765625" style="24" customWidth="1"/>
    <col min="2" max="2" width="4.59765625" style="24" customWidth="1"/>
    <col min="3" max="4" width="7.59765625" style="24" customWidth="1"/>
    <col min="5" max="5" width="16.59765625" style="24" customWidth="1"/>
    <col min="6" max="6" width="5.59765625" style="24" customWidth="1"/>
    <col min="7" max="152" width="8.59765625" style="24" customWidth="1"/>
    <col min="153" max="16384" width="8.8984375" style="24"/>
  </cols>
  <sheetData>
    <row r="4" spans="2:152" x14ac:dyDescent="0.25">
      <c r="B4" s="32" t="str">
        <f xml:space="preserve"> HYPERLINK("#'目次'!B17", "[11]")</f>
        <v>[11]</v>
      </c>
      <c r="C4" s="19" t="s">
        <v>87</v>
      </c>
    </row>
    <row r="7" spans="2:152" x14ac:dyDescent="0.25">
      <c r="C7" s="19" t="s">
        <v>11</v>
      </c>
    </row>
    <row r="8" spans="2:152" ht="63" x14ac:dyDescent="0.25">
      <c r="D8" s="63"/>
      <c r="E8" s="64"/>
      <c r="F8" s="64"/>
      <c r="G8" s="38" t="s">
        <v>12</v>
      </c>
      <c r="H8" s="33" t="s">
        <v>88</v>
      </c>
      <c r="I8" s="5" t="s">
        <v>89</v>
      </c>
      <c r="J8" s="5" t="s">
        <v>90</v>
      </c>
      <c r="K8" s="5" t="s">
        <v>91</v>
      </c>
      <c r="L8" s="5" t="s">
        <v>92</v>
      </c>
      <c r="M8" s="5" t="s">
        <v>93</v>
      </c>
      <c r="N8" s="5" t="s">
        <v>94</v>
      </c>
      <c r="O8" s="5" t="s">
        <v>95</v>
      </c>
      <c r="P8" s="5" t="s">
        <v>96</v>
      </c>
      <c r="Q8" s="5" t="s">
        <v>97</v>
      </c>
      <c r="R8" s="5" t="s">
        <v>98</v>
      </c>
      <c r="S8" s="5" t="s">
        <v>99</v>
      </c>
      <c r="T8" s="5" t="s">
        <v>100</v>
      </c>
      <c r="U8" s="5" t="s">
        <v>101</v>
      </c>
      <c r="V8" s="5" t="s">
        <v>102</v>
      </c>
      <c r="W8" s="5" t="s">
        <v>103</v>
      </c>
      <c r="X8" s="5" t="s">
        <v>104</v>
      </c>
      <c r="Y8" s="5" t="s">
        <v>105</v>
      </c>
      <c r="Z8" s="5" t="s">
        <v>106</v>
      </c>
      <c r="AA8" s="5" t="s">
        <v>107</v>
      </c>
      <c r="AB8" s="5" t="s">
        <v>108</v>
      </c>
      <c r="AC8" s="5" t="s">
        <v>109</v>
      </c>
      <c r="AD8" s="5" t="s">
        <v>110</v>
      </c>
      <c r="AE8" s="5" t="s">
        <v>111</v>
      </c>
      <c r="AF8" s="5" t="s">
        <v>112</v>
      </c>
      <c r="AG8" s="5" t="s">
        <v>113</v>
      </c>
      <c r="AH8" s="5" t="s">
        <v>114</v>
      </c>
      <c r="AI8" s="5" t="s">
        <v>115</v>
      </c>
      <c r="AJ8" s="5" t="s">
        <v>116</v>
      </c>
      <c r="AK8" s="5" t="s">
        <v>117</v>
      </c>
      <c r="AL8" s="5" t="s">
        <v>118</v>
      </c>
      <c r="AM8" s="5" t="s">
        <v>119</v>
      </c>
      <c r="AN8" s="5" t="s">
        <v>120</v>
      </c>
      <c r="AO8" s="5" t="s">
        <v>121</v>
      </c>
      <c r="AP8" s="5" t="s">
        <v>122</v>
      </c>
      <c r="AQ8" s="5" t="s">
        <v>123</v>
      </c>
      <c r="AR8" s="5" t="s">
        <v>124</v>
      </c>
      <c r="AS8" s="5" t="s">
        <v>125</v>
      </c>
      <c r="AT8" s="5" t="s">
        <v>126</v>
      </c>
      <c r="AU8" s="5" t="s">
        <v>127</v>
      </c>
      <c r="AV8" s="5" t="s">
        <v>128</v>
      </c>
      <c r="AW8" s="5" t="s">
        <v>129</v>
      </c>
      <c r="AX8" s="5" t="s">
        <v>130</v>
      </c>
      <c r="AY8" s="5" t="s">
        <v>131</v>
      </c>
      <c r="AZ8" s="5" t="s">
        <v>132</v>
      </c>
      <c r="BA8" s="5" t="s">
        <v>133</v>
      </c>
      <c r="BB8" s="5" t="s">
        <v>134</v>
      </c>
      <c r="BC8" s="5" t="s">
        <v>135</v>
      </c>
      <c r="BD8" s="5" t="s">
        <v>136</v>
      </c>
      <c r="BE8" s="5" t="s">
        <v>137</v>
      </c>
      <c r="BF8" s="5" t="s">
        <v>138</v>
      </c>
      <c r="BG8" s="5" t="s">
        <v>139</v>
      </c>
      <c r="BH8" s="5" t="s">
        <v>140</v>
      </c>
      <c r="BI8" s="5" t="s">
        <v>141</v>
      </c>
      <c r="BJ8" s="5" t="s">
        <v>142</v>
      </c>
      <c r="BK8" s="5" t="s">
        <v>143</v>
      </c>
      <c r="BL8" s="5" t="s">
        <v>144</v>
      </c>
      <c r="BM8" s="5" t="s">
        <v>145</v>
      </c>
      <c r="BN8" s="5" t="s">
        <v>146</v>
      </c>
      <c r="BO8" s="5" t="s">
        <v>147</v>
      </c>
      <c r="BP8" s="5" t="s">
        <v>148</v>
      </c>
      <c r="BQ8" s="5" t="s">
        <v>149</v>
      </c>
      <c r="BR8" s="5" t="s">
        <v>150</v>
      </c>
      <c r="BS8" s="5" t="s">
        <v>151</v>
      </c>
      <c r="BT8" s="5" t="s">
        <v>152</v>
      </c>
      <c r="BU8" s="5" t="s">
        <v>153</v>
      </c>
      <c r="BV8" s="5" t="s">
        <v>154</v>
      </c>
      <c r="BW8" s="5" t="s">
        <v>155</v>
      </c>
      <c r="BX8" s="5" t="s">
        <v>156</v>
      </c>
      <c r="BY8" s="5" t="s">
        <v>157</v>
      </c>
      <c r="BZ8" s="5" t="s">
        <v>158</v>
      </c>
      <c r="CA8" s="5" t="s">
        <v>159</v>
      </c>
      <c r="CB8" s="5" t="s">
        <v>160</v>
      </c>
      <c r="CC8" s="5" t="s">
        <v>161</v>
      </c>
      <c r="CD8" s="5" t="s">
        <v>162</v>
      </c>
      <c r="CE8" s="5" t="s">
        <v>163</v>
      </c>
      <c r="CF8" s="5" t="s">
        <v>164</v>
      </c>
      <c r="CG8" s="5" t="s">
        <v>165</v>
      </c>
      <c r="CH8" s="5" t="s">
        <v>166</v>
      </c>
      <c r="CI8" s="5" t="s">
        <v>167</v>
      </c>
      <c r="CJ8" s="5" t="s">
        <v>168</v>
      </c>
      <c r="CK8" s="5" t="s">
        <v>169</v>
      </c>
      <c r="CL8" s="5" t="s">
        <v>170</v>
      </c>
      <c r="CM8" s="5" t="s">
        <v>171</v>
      </c>
      <c r="CN8" s="5" t="s">
        <v>172</v>
      </c>
      <c r="CO8" s="5" t="s">
        <v>173</v>
      </c>
      <c r="CP8" s="5" t="s">
        <v>174</v>
      </c>
      <c r="CQ8" s="5" t="s">
        <v>175</v>
      </c>
      <c r="CR8" s="5" t="s">
        <v>176</v>
      </c>
      <c r="CS8" s="5" t="s">
        <v>177</v>
      </c>
      <c r="CT8" s="5" t="s">
        <v>178</v>
      </c>
      <c r="CU8" s="5" t="s">
        <v>179</v>
      </c>
      <c r="CV8" s="5" t="s">
        <v>180</v>
      </c>
      <c r="CW8" s="5" t="s">
        <v>181</v>
      </c>
      <c r="CX8" s="5" t="s">
        <v>182</v>
      </c>
      <c r="CY8" s="5" t="s">
        <v>183</v>
      </c>
      <c r="CZ8" s="5" t="s">
        <v>184</v>
      </c>
      <c r="DA8" s="5" t="s">
        <v>185</v>
      </c>
      <c r="DB8" s="5" t="s">
        <v>186</v>
      </c>
      <c r="DC8" s="5" t="s">
        <v>187</v>
      </c>
      <c r="DD8" s="5" t="s">
        <v>188</v>
      </c>
      <c r="DE8" s="5" t="s">
        <v>189</v>
      </c>
      <c r="DF8" s="5" t="s">
        <v>190</v>
      </c>
      <c r="DG8" s="5" t="s">
        <v>191</v>
      </c>
      <c r="DH8" s="5" t="s">
        <v>192</v>
      </c>
      <c r="DI8" s="5" t="s">
        <v>193</v>
      </c>
      <c r="DJ8" s="5" t="s">
        <v>194</v>
      </c>
      <c r="DK8" s="5" t="s">
        <v>195</v>
      </c>
      <c r="DL8" s="5" t="s">
        <v>196</v>
      </c>
      <c r="DM8" s="5" t="s">
        <v>197</v>
      </c>
      <c r="DN8" s="5" t="s">
        <v>198</v>
      </c>
      <c r="DO8" s="5" t="s">
        <v>199</v>
      </c>
      <c r="DP8" s="5" t="s">
        <v>200</v>
      </c>
      <c r="DQ8" s="5" t="s">
        <v>201</v>
      </c>
      <c r="DR8" s="5" t="s">
        <v>202</v>
      </c>
      <c r="DS8" s="5" t="s">
        <v>203</v>
      </c>
      <c r="DT8" s="5" t="s">
        <v>204</v>
      </c>
      <c r="DU8" s="5" t="s">
        <v>205</v>
      </c>
      <c r="DV8" s="5" t="s">
        <v>206</v>
      </c>
      <c r="DW8" s="5" t="s">
        <v>207</v>
      </c>
      <c r="DX8" s="5" t="s">
        <v>208</v>
      </c>
      <c r="DY8" s="5" t="s">
        <v>209</v>
      </c>
      <c r="DZ8" s="5" t="s">
        <v>210</v>
      </c>
      <c r="EA8" s="5" t="s">
        <v>211</v>
      </c>
      <c r="EB8" s="5" t="s">
        <v>212</v>
      </c>
      <c r="EC8" s="5" t="s">
        <v>213</v>
      </c>
      <c r="ED8" s="5" t="s">
        <v>214</v>
      </c>
      <c r="EE8" s="5" t="s">
        <v>215</v>
      </c>
      <c r="EF8" s="5" t="s">
        <v>216</v>
      </c>
      <c r="EG8" s="5" t="s">
        <v>217</v>
      </c>
      <c r="EH8" s="5" t="s">
        <v>218</v>
      </c>
      <c r="EI8" s="5" t="s">
        <v>219</v>
      </c>
      <c r="EJ8" s="5" t="s">
        <v>220</v>
      </c>
      <c r="EK8" s="5" t="s">
        <v>221</v>
      </c>
      <c r="EL8" s="5" t="s">
        <v>222</v>
      </c>
      <c r="EM8" s="5" t="s">
        <v>223</v>
      </c>
      <c r="EN8" s="5" t="s">
        <v>224</v>
      </c>
      <c r="EO8" s="5" t="s">
        <v>225</v>
      </c>
      <c r="EP8" s="5" t="s">
        <v>226</v>
      </c>
      <c r="EQ8" s="5" t="s">
        <v>227</v>
      </c>
      <c r="ER8" s="5" t="s">
        <v>228</v>
      </c>
      <c r="ES8" s="5" t="s">
        <v>229</v>
      </c>
      <c r="ET8" s="5" t="s">
        <v>230</v>
      </c>
      <c r="EU8" s="5" t="s">
        <v>231</v>
      </c>
      <c r="EV8" s="29" t="s">
        <v>232</v>
      </c>
    </row>
    <row r="9" spans="2:152" x14ac:dyDescent="0.25">
      <c r="D9" s="65"/>
      <c r="E9" s="66"/>
      <c r="F9" s="66"/>
      <c r="G9" s="37"/>
      <c r="H9" s="34"/>
      <c r="I9" s="4"/>
      <c r="J9" s="4"/>
      <c r="K9" s="4"/>
      <c r="L9" s="4"/>
      <c r="M9" s="4"/>
      <c r="N9" s="4"/>
      <c r="O9" s="4"/>
      <c r="P9" s="4"/>
      <c r="Q9" s="4"/>
      <c r="R9" s="4"/>
      <c r="S9" s="4"/>
      <c r="T9" s="4"/>
      <c r="U9" s="4"/>
      <c r="V9" s="4"/>
      <c r="W9" s="4"/>
      <c r="X9" s="4"/>
      <c r="Y9" s="4"/>
      <c r="Z9" s="4"/>
      <c r="AA9" s="4"/>
      <c r="AB9" s="4"/>
      <c r="AC9" s="4"/>
      <c r="AD9" s="4"/>
      <c r="AE9" s="4"/>
      <c r="AF9" s="4"/>
      <c r="AG9" s="4"/>
      <c r="AH9" s="4"/>
      <c r="AI9" s="4"/>
      <c r="AJ9" s="4"/>
      <c r="AK9" s="4"/>
      <c r="AL9" s="4"/>
      <c r="AM9" s="4"/>
      <c r="AN9" s="4"/>
      <c r="AO9" s="4"/>
      <c r="AP9" s="4"/>
      <c r="AQ9" s="4"/>
      <c r="AR9" s="4"/>
      <c r="AS9" s="4"/>
      <c r="AT9" s="4"/>
      <c r="AU9" s="4"/>
      <c r="AV9" s="4"/>
      <c r="AW9" s="4"/>
      <c r="AX9" s="4"/>
      <c r="AY9" s="4"/>
      <c r="AZ9" s="4"/>
      <c r="BA9" s="4"/>
      <c r="BB9" s="4"/>
      <c r="BC9" s="4"/>
      <c r="BD9" s="4"/>
      <c r="BE9" s="4"/>
      <c r="BF9" s="4"/>
      <c r="BG9" s="4"/>
      <c r="BH9" s="4"/>
      <c r="BI9" s="4"/>
      <c r="BJ9" s="4"/>
      <c r="BK9" s="4"/>
      <c r="BL9" s="4"/>
      <c r="BM9" s="4"/>
      <c r="BN9" s="4"/>
      <c r="BO9" s="4"/>
      <c r="BP9" s="4"/>
      <c r="BQ9" s="4"/>
      <c r="BR9" s="4"/>
      <c r="BS9" s="4"/>
      <c r="BT9" s="4"/>
      <c r="BU9" s="4"/>
      <c r="BV9" s="4"/>
      <c r="BW9" s="4"/>
      <c r="BX9" s="4"/>
      <c r="BY9" s="4"/>
      <c r="BZ9" s="4"/>
      <c r="CA9" s="4"/>
      <c r="CB9" s="4"/>
      <c r="CC9" s="4"/>
      <c r="CD9" s="4"/>
      <c r="CE9" s="4"/>
      <c r="CF9" s="4"/>
      <c r="CG9" s="4"/>
      <c r="CH9" s="4"/>
      <c r="CI9" s="4"/>
      <c r="CJ9" s="4"/>
      <c r="CK9" s="4"/>
      <c r="CL9" s="4"/>
      <c r="CM9" s="4"/>
      <c r="CN9" s="4"/>
      <c r="CO9" s="4"/>
      <c r="CP9" s="4"/>
      <c r="CQ9" s="4"/>
      <c r="CR9" s="4"/>
      <c r="CS9" s="4"/>
      <c r="CT9" s="4"/>
      <c r="CU9" s="4"/>
      <c r="CV9" s="4"/>
      <c r="CW9" s="4"/>
      <c r="CX9" s="4"/>
      <c r="CY9" s="4"/>
      <c r="CZ9" s="4"/>
      <c r="DA9" s="4"/>
      <c r="DB9" s="4"/>
      <c r="DC9" s="4"/>
      <c r="DD9" s="4"/>
      <c r="DE9" s="4"/>
      <c r="DF9" s="4"/>
      <c r="DG9" s="4"/>
      <c r="DH9" s="4"/>
      <c r="DI9" s="4"/>
      <c r="DJ9" s="4"/>
      <c r="DK9" s="4"/>
      <c r="DL9" s="4"/>
      <c r="DM9" s="4"/>
      <c r="DN9" s="4"/>
      <c r="DO9" s="4"/>
      <c r="DP9" s="4"/>
      <c r="DQ9" s="4"/>
      <c r="DR9" s="4"/>
      <c r="DS9" s="4"/>
      <c r="DT9" s="4"/>
      <c r="DU9" s="4"/>
      <c r="DV9" s="4"/>
      <c r="DW9" s="4"/>
      <c r="DX9" s="4"/>
      <c r="DY9" s="4"/>
      <c r="DZ9" s="4"/>
      <c r="EA9" s="4"/>
      <c r="EB9" s="4"/>
      <c r="EC9" s="4"/>
      <c r="ED9" s="4"/>
      <c r="EE9" s="4"/>
      <c r="EF9" s="4"/>
      <c r="EG9" s="4"/>
      <c r="EH9" s="4"/>
      <c r="EI9" s="4"/>
      <c r="EJ9" s="4"/>
      <c r="EK9" s="4"/>
      <c r="EL9" s="4"/>
      <c r="EM9" s="4"/>
      <c r="EN9" s="4"/>
      <c r="EO9" s="4"/>
      <c r="EP9" s="4"/>
      <c r="EQ9" s="4"/>
      <c r="ER9" s="4"/>
      <c r="ES9" s="4"/>
      <c r="ET9" s="4"/>
      <c r="EU9" s="4"/>
      <c r="EV9" s="26"/>
    </row>
    <row r="10" spans="2:152" x14ac:dyDescent="0.25">
      <c r="D10" s="30"/>
      <c r="E10" s="28" t="s">
        <v>12</v>
      </c>
      <c r="F10" s="36"/>
      <c r="G10" s="27">
        <v>1496</v>
      </c>
      <c r="H10" s="3">
        <v>505</v>
      </c>
      <c r="I10" s="3">
        <v>43</v>
      </c>
      <c r="J10" s="3">
        <v>60</v>
      </c>
      <c r="K10" s="3">
        <v>38</v>
      </c>
      <c r="L10" s="3">
        <v>169</v>
      </c>
      <c r="M10" s="3">
        <v>39</v>
      </c>
      <c r="N10" s="3">
        <v>322</v>
      </c>
      <c r="O10" s="3">
        <v>225</v>
      </c>
      <c r="P10" s="3">
        <v>21</v>
      </c>
      <c r="Q10" s="3">
        <v>133</v>
      </c>
      <c r="R10" s="3">
        <v>44</v>
      </c>
      <c r="S10" s="3">
        <v>17</v>
      </c>
      <c r="T10" s="3">
        <v>375</v>
      </c>
      <c r="U10" s="3">
        <v>19</v>
      </c>
      <c r="V10" s="3">
        <v>23</v>
      </c>
      <c r="W10" s="3">
        <v>77</v>
      </c>
      <c r="X10" s="3">
        <v>175</v>
      </c>
      <c r="Y10" s="3">
        <v>2</v>
      </c>
      <c r="Z10" s="3">
        <v>56</v>
      </c>
      <c r="AA10" s="3">
        <v>25</v>
      </c>
      <c r="AB10" s="3">
        <v>663</v>
      </c>
      <c r="AC10" s="3">
        <v>140</v>
      </c>
      <c r="AD10" s="3">
        <v>17</v>
      </c>
      <c r="AE10" s="3">
        <v>47</v>
      </c>
      <c r="AF10" s="3">
        <v>823</v>
      </c>
      <c r="AG10" s="3">
        <v>5</v>
      </c>
      <c r="AH10" s="3">
        <v>351</v>
      </c>
      <c r="AI10" s="3">
        <v>84</v>
      </c>
      <c r="AJ10" s="3">
        <v>24</v>
      </c>
      <c r="AK10" s="3">
        <v>271</v>
      </c>
      <c r="AL10" s="3">
        <v>46</v>
      </c>
      <c r="AM10" s="3">
        <v>7</v>
      </c>
      <c r="AN10" s="3">
        <v>8</v>
      </c>
      <c r="AO10" s="3">
        <v>80</v>
      </c>
      <c r="AP10" s="3">
        <v>152</v>
      </c>
      <c r="AQ10" s="3">
        <v>339</v>
      </c>
      <c r="AR10" s="3">
        <v>242</v>
      </c>
      <c r="AS10" s="3">
        <v>75</v>
      </c>
      <c r="AT10" s="3">
        <v>622</v>
      </c>
      <c r="AU10" s="3">
        <v>556</v>
      </c>
      <c r="AV10" s="3">
        <v>54</v>
      </c>
      <c r="AW10" s="3">
        <v>4</v>
      </c>
      <c r="AX10" s="3">
        <v>24</v>
      </c>
      <c r="AY10" s="3">
        <v>7</v>
      </c>
      <c r="AZ10" s="3">
        <v>46</v>
      </c>
      <c r="BA10" s="3">
        <v>142</v>
      </c>
      <c r="BB10" s="3">
        <v>19</v>
      </c>
      <c r="BC10" s="3">
        <v>5</v>
      </c>
      <c r="BD10" s="3">
        <v>16</v>
      </c>
      <c r="BE10" s="3">
        <v>2</v>
      </c>
      <c r="BF10" s="3">
        <v>10</v>
      </c>
      <c r="BG10" s="3">
        <v>4</v>
      </c>
      <c r="BH10" s="3">
        <v>192</v>
      </c>
      <c r="BI10" s="3">
        <v>239</v>
      </c>
      <c r="BJ10" s="3">
        <v>81</v>
      </c>
      <c r="BK10" s="3">
        <v>85</v>
      </c>
      <c r="BL10" s="3">
        <v>25</v>
      </c>
      <c r="BM10" s="3">
        <v>15</v>
      </c>
      <c r="BN10" s="3">
        <v>107</v>
      </c>
      <c r="BO10" s="3">
        <v>26</v>
      </c>
      <c r="BP10" s="3">
        <v>55</v>
      </c>
      <c r="BQ10" s="3">
        <v>125</v>
      </c>
      <c r="BR10" s="3">
        <v>152</v>
      </c>
      <c r="BS10" s="3">
        <v>29</v>
      </c>
      <c r="BT10" s="3">
        <v>40</v>
      </c>
      <c r="BU10" s="3">
        <v>157</v>
      </c>
      <c r="BV10" s="3">
        <v>267</v>
      </c>
      <c r="BW10" s="3">
        <v>280</v>
      </c>
      <c r="BX10" s="3">
        <v>1082</v>
      </c>
      <c r="BY10" s="3">
        <v>747</v>
      </c>
      <c r="BZ10" s="3">
        <v>113</v>
      </c>
      <c r="CA10" s="3">
        <v>203</v>
      </c>
      <c r="CB10" s="3">
        <v>63</v>
      </c>
      <c r="CC10" s="3">
        <v>775</v>
      </c>
      <c r="CD10" s="3">
        <v>127</v>
      </c>
      <c r="CE10" s="3">
        <v>711</v>
      </c>
      <c r="CF10" s="3">
        <v>182</v>
      </c>
      <c r="CG10" s="3">
        <v>831</v>
      </c>
      <c r="CH10" s="3">
        <v>1</v>
      </c>
      <c r="CI10" s="3">
        <v>0</v>
      </c>
      <c r="CJ10" s="3">
        <v>1</v>
      </c>
      <c r="CK10" s="3">
        <v>0</v>
      </c>
      <c r="CL10" s="3">
        <v>18</v>
      </c>
      <c r="CM10" s="3">
        <v>1</v>
      </c>
      <c r="CN10" s="3">
        <v>1</v>
      </c>
      <c r="CO10" s="3">
        <v>2</v>
      </c>
      <c r="CP10" s="3">
        <v>8</v>
      </c>
      <c r="CQ10" s="3">
        <v>2</v>
      </c>
      <c r="CR10" s="3">
        <v>1</v>
      </c>
      <c r="CS10" s="3">
        <v>10</v>
      </c>
      <c r="CT10" s="3">
        <v>1</v>
      </c>
      <c r="CU10" s="3">
        <v>1</v>
      </c>
      <c r="CV10" s="3">
        <v>3</v>
      </c>
      <c r="CW10" s="3">
        <v>2</v>
      </c>
      <c r="CX10" s="3">
        <v>1</v>
      </c>
      <c r="CY10" s="3">
        <v>3</v>
      </c>
      <c r="CZ10" s="3">
        <v>2</v>
      </c>
      <c r="DA10" s="3">
        <v>5</v>
      </c>
      <c r="DB10" s="3">
        <v>1</v>
      </c>
      <c r="DC10" s="3">
        <v>4</v>
      </c>
      <c r="DD10" s="3">
        <v>1</v>
      </c>
      <c r="DE10" s="3">
        <v>1</v>
      </c>
      <c r="DF10" s="3">
        <v>1</v>
      </c>
      <c r="DG10" s="3">
        <v>1</v>
      </c>
      <c r="DH10" s="3">
        <v>2</v>
      </c>
      <c r="DI10" s="3">
        <v>1</v>
      </c>
      <c r="DJ10" s="3">
        <v>9</v>
      </c>
      <c r="DK10" s="3">
        <v>23</v>
      </c>
      <c r="DL10" s="3">
        <v>2</v>
      </c>
      <c r="DM10" s="3">
        <v>1</v>
      </c>
      <c r="DN10" s="3">
        <v>2</v>
      </c>
      <c r="DO10" s="3">
        <v>3</v>
      </c>
      <c r="DP10" s="3">
        <v>5</v>
      </c>
      <c r="DQ10" s="3">
        <v>3</v>
      </c>
      <c r="DR10" s="3">
        <v>9</v>
      </c>
      <c r="DS10" s="3">
        <v>1</v>
      </c>
      <c r="DT10" s="3">
        <v>1</v>
      </c>
      <c r="DU10" s="3">
        <v>1</v>
      </c>
      <c r="DV10" s="3">
        <v>2</v>
      </c>
      <c r="DW10" s="3">
        <v>3</v>
      </c>
      <c r="DX10" s="3">
        <v>1</v>
      </c>
      <c r="DY10" s="3">
        <v>1</v>
      </c>
      <c r="DZ10" s="3">
        <v>2</v>
      </c>
      <c r="EA10" s="3">
        <v>24</v>
      </c>
      <c r="EB10" s="3">
        <v>1</v>
      </c>
      <c r="EC10" s="3">
        <v>6</v>
      </c>
      <c r="ED10" s="3">
        <v>2</v>
      </c>
      <c r="EE10" s="3">
        <v>2</v>
      </c>
      <c r="EF10" s="3">
        <v>2</v>
      </c>
      <c r="EG10" s="3">
        <v>3</v>
      </c>
      <c r="EH10" s="3">
        <v>3</v>
      </c>
      <c r="EI10" s="3">
        <v>1</v>
      </c>
      <c r="EJ10" s="3">
        <v>2</v>
      </c>
      <c r="EK10" s="3">
        <v>2</v>
      </c>
      <c r="EL10" s="3">
        <v>1</v>
      </c>
      <c r="EM10" s="3">
        <v>6</v>
      </c>
      <c r="EN10" s="3">
        <v>2</v>
      </c>
      <c r="EO10" s="3">
        <v>1</v>
      </c>
      <c r="EP10" s="3">
        <v>1</v>
      </c>
      <c r="EQ10" s="3">
        <v>3</v>
      </c>
      <c r="ER10" s="3">
        <v>1</v>
      </c>
      <c r="ES10" s="3">
        <v>10</v>
      </c>
      <c r="ET10" s="3">
        <v>47</v>
      </c>
      <c r="EU10" s="3">
        <v>0</v>
      </c>
      <c r="EV10" s="41">
        <v>14179</v>
      </c>
    </row>
    <row r="11" spans="2:152" x14ac:dyDescent="0.25">
      <c r="D11" s="67" t="s">
        <v>21</v>
      </c>
      <c r="E11" s="10" t="s">
        <v>13</v>
      </c>
      <c r="F11" s="7"/>
      <c r="G11" s="11">
        <v>64</v>
      </c>
      <c r="H11" s="13">
        <v>32</v>
      </c>
      <c r="I11" s="1">
        <v>4</v>
      </c>
      <c r="J11" s="1">
        <v>7</v>
      </c>
      <c r="K11" s="1">
        <v>1</v>
      </c>
      <c r="L11" s="1">
        <v>7</v>
      </c>
      <c r="M11" s="1">
        <v>2</v>
      </c>
      <c r="N11" s="1">
        <v>12</v>
      </c>
      <c r="O11" s="1">
        <v>8</v>
      </c>
      <c r="P11" s="1">
        <v>0</v>
      </c>
      <c r="Q11" s="1">
        <v>3</v>
      </c>
      <c r="R11" s="1">
        <v>1</v>
      </c>
      <c r="S11" s="1">
        <v>1</v>
      </c>
      <c r="T11" s="1">
        <v>17</v>
      </c>
      <c r="U11" s="1">
        <v>2</v>
      </c>
      <c r="V11" s="1">
        <v>2</v>
      </c>
      <c r="W11" s="1">
        <v>3</v>
      </c>
      <c r="X11" s="1">
        <v>9</v>
      </c>
      <c r="Y11" s="1">
        <v>0</v>
      </c>
      <c r="Z11" s="1">
        <v>2</v>
      </c>
      <c r="AA11" s="1">
        <v>1</v>
      </c>
      <c r="AB11" s="1">
        <v>29</v>
      </c>
      <c r="AC11" s="1">
        <v>4</v>
      </c>
      <c r="AD11" s="1">
        <v>2</v>
      </c>
      <c r="AE11" s="1">
        <v>3</v>
      </c>
      <c r="AF11" s="1">
        <v>38</v>
      </c>
      <c r="AG11" s="1">
        <v>0</v>
      </c>
      <c r="AH11" s="1">
        <v>16</v>
      </c>
      <c r="AI11" s="1">
        <v>3</v>
      </c>
      <c r="AJ11" s="1">
        <v>0</v>
      </c>
      <c r="AK11" s="1">
        <v>9</v>
      </c>
      <c r="AL11" s="1">
        <v>2</v>
      </c>
      <c r="AM11" s="1">
        <v>2</v>
      </c>
      <c r="AN11" s="1">
        <v>0</v>
      </c>
      <c r="AO11" s="1">
        <v>1</v>
      </c>
      <c r="AP11" s="1">
        <v>12</v>
      </c>
      <c r="AQ11" s="1">
        <v>11</v>
      </c>
      <c r="AR11" s="1">
        <v>10</v>
      </c>
      <c r="AS11" s="1">
        <v>4</v>
      </c>
      <c r="AT11" s="1">
        <v>27</v>
      </c>
      <c r="AU11" s="1">
        <v>21</v>
      </c>
      <c r="AV11" s="1">
        <v>1</v>
      </c>
      <c r="AW11" s="1">
        <v>0</v>
      </c>
      <c r="AX11" s="1">
        <v>2</v>
      </c>
      <c r="AY11" s="1">
        <v>0</v>
      </c>
      <c r="AZ11" s="1">
        <v>1</v>
      </c>
      <c r="BA11" s="1">
        <v>5</v>
      </c>
      <c r="BB11" s="1">
        <v>1</v>
      </c>
      <c r="BC11" s="1">
        <v>0</v>
      </c>
      <c r="BD11" s="1">
        <v>2</v>
      </c>
      <c r="BE11" s="1">
        <v>0</v>
      </c>
      <c r="BF11" s="1">
        <v>1</v>
      </c>
      <c r="BG11" s="1">
        <v>0</v>
      </c>
      <c r="BH11" s="1">
        <v>19</v>
      </c>
      <c r="BI11" s="1">
        <v>11</v>
      </c>
      <c r="BJ11" s="1">
        <v>2</v>
      </c>
      <c r="BK11" s="1">
        <v>3</v>
      </c>
      <c r="BL11" s="1">
        <v>1</v>
      </c>
      <c r="BM11" s="1">
        <v>0</v>
      </c>
      <c r="BN11" s="1">
        <v>28</v>
      </c>
      <c r="BO11" s="1">
        <v>0</v>
      </c>
      <c r="BP11" s="1">
        <v>15</v>
      </c>
      <c r="BQ11" s="1">
        <v>20</v>
      </c>
      <c r="BR11" s="1">
        <v>4</v>
      </c>
      <c r="BS11" s="1">
        <v>2</v>
      </c>
      <c r="BT11" s="1">
        <v>2</v>
      </c>
      <c r="BU11" s="1">
        <v>8</v>
      </c>
      <c r="BV11" s="1">
        <v>16</v>
      </c>
      <c r="BW11" s="1">
        <v>14</v>
      </c>
      <c r="BX11" s="1">
        <v>48</v>
      </c>
      <c r="BY11" s="1">
        <v>32</v>
      </c>
      <c r="BZ11" s="1">
        <v>6</v>
      </c>
      <c r="CA11" s="1">
        <v>4</v>
      </c>
      <c r="CB11" s="1">
        <v>1</v>
      </c>
      <c r="CC11" s="1">
        <v>42</v>
      </c>
      <c r="CD11" s="1">
        <v>6</v>
      </c>
      <c r="CE11" s="1">
        <v>31</v>
      </c>
      <c r="CF11" s="1">
        <v>7</v>
      </c>
      <c r="CG11" s="1">
        <v>33</v>
      </c>
      <c r="CH11" s="1">
        <v>0</v>
      </c>
      <c r="CI11" s="1">
        <v>0</v>
      </c>
      <c r="CJ11" s="1">
        <v>0</v>
      </c>
      <c r="CK11" s="1">
        <v>0</v>
      </c>
      <c r="CL11" s="1">
        <v>0</v>
      </c>
      <c r="CM11" s="1">
        <v>1</v>
      </c>
      <c r="CN11" s="1">
        <v>0</v>
      </c>
      <c r="CO11" s="1">
        <v>0</v>
      </c>
      <c r="CP11" s="1">
        <v>0</v>
      </c>
      <c r="CQ11" s="1">
        <v>0</v>
      </c>
      <c r="CR11" s="1">
        <v>1</v>
      </c>
      <c r="CS11" s="1">
        <v>0</v>
      </c>
      <c r="CT11" s="1">
        <v>1</v>
      </c>
      <c r="CU11" s="1">
        <v>0</v>
      </c>
      <c r="CV11" s="1">
        <v>1</v>
      </c>
      <c r="CW11" s="1">
        <v>0</v>
      </c>
      <c r="CX11" s="1">
        <v>0</v>
      </c>
      <c r="CY11" s="1">
        <v>1</v>
      </c>
      <c r="CZ11" s="1">
        <v>0</v>
      </c>
      <c r="DA11" s="1">
        <v>0</v>
      </c>
      <c r="DB11" s="1">
        <v>1</v>
      </c>
      <c r="DC11" s="1">
        <v>1</v>
      </c>
      <c r="DD11" s="1">
        <v>0</v>
      </c>
      <c r="DE11" s="1">
        <v>0</v>
      </c>
      <c r="DF11" s="1">
        <v>0</v>
      </c>
      <c r="DG11" s="1">
        <v>0</v>
      </c>
      <c r="DH11" s="1">
        <v>0</v>
      </c>
      <c r="DI11" s="1">
        <v>0</v>
      </c>
      <c r="DJ11" s="1">
        <v>0</v>
      </c>
      <c r="DK11" s="1">
        <v>2</v>
      </c>
      <c r="DL11" s="1">
        <v>0</v>
      </c>
      <c r="DM11" s="1">
        <v>0</v>
      </c>
      <c r="DN11" s="1">
        <v>0</v>
      </c>
      <c r="DO11" s="1">
        <v>0</v>
      </c>
      <c r="DP11" s="1">
        <v>0</v>
      </c>
      <c r="DQ11" s="1">
        <v>1</v>
      </c>
      <c r="DR11" s="1">
        <v>0</v>
      </c>
      <c r="DS11" s="1">
        <v>0</v>
      </c>
      <c r="DT11" s="1">
        <v>0</v>
      </c>
      <c r="DU11" s="1">
        <v>0</v>
      </c>
      <c r="DV11" s="1">
        <v>0</v>
      </c>
      <c r="DW11" s="1">
        <v>0</v>
      </c>
      <c r="DX11" s="1">
        <v>0</v>
      </c>
      <c r="DY11" s="1">
        <v>0</v>
      </c>
      <c r="DZ11" s="1">
        <v>0</v>
      </c>
      <c r="EA11" s="1">
        <v>3</v>
      </c>
      <c r="EB11" s="1">
        <v>0</v>
      </c>
      <c r="EC11" s="1">
        <v>0</v>
      </c>
      <c r="ED11" s="1">
        <v>0</v>
      </c>
      <c r="EE11" s="1">
        <v>0</v>
      </c>
      <c r="EF11" s="1">
        <v>0</v>
      </c>
      <c r="EG11" s="1">
        <v>0</v>
      </c>
      <c r="EH11" s="1">
        <v>0</v>
      </c>
      <c r="EI11" s="1">
        <v>0</v>
      </c>
      <c r="EJ11" s="1">
        <v>1</v>
      </c>
      <c r="EK11" s="1">
        <v>2</v>
      </c>
      <c r="EL11" s="1">
        <v>0</v>
      </c>
      <c r="EM11" s="1">
        <v>2</v>
      </c>
      <c r="EN11" s="1">
        <v>0</v>
      </c>
      <c r="EO11" s="1">
        <v>0</v>
      </c>
      <c r="EP11" s="1">
        <v>0</v>
      </c>
      <c r="EQ11" s="1">
        <v>0</v>
      </c>
      <c r="ER11" s="1">
        <v>0</v>
      </c>
      <c r="ES11" s="1">
        <v>2</v>
      </c>
      <c r="ET11" s="1">
        <v>0</v>
      </c>
      <c r="EU11" s="1">
        <v>0</v>
      </c>
      <c r="EV11" s="16">
        <v>696</v>
      </c>
    </row>
    <row r="12" spans="2:152" x14ac:dyDescent="0.25">
      <c r="D12" s="68"/>
      <c r="E12" s="8" t="s">
        <v>14</v>
      </c>
      <c r="F12" s="9"/>
      <c r="G12" s="12">
        <v>120</v>
      </c>
      <c r="H12" s="14">
        <v>50</v>
      </c>
      <c r="I12" s="2">
        <v>6</v>
      </c>
      <c r="J12" s="2">
        <v>6</v>
      </c>
      <c r="K12" s="2">
        <v>3</v>
      </c>
      <c r="L12" s="2">
        <v>17</v>
      </c>
      <c r="M12" s="2">
        <v>1</v>
      </c>
      <c r="N12" s="2">
        <v>31</v>
      </c>
      <c r="O12" s="2">
        <v>25</v>
      </c>
      <c r="P12" s="2">
        <v>3</v>
      </c>
      <c r="Q12" s="2">
        <v>16</v>
      </c>
      <c r="R12" s="2">
        <v>2</v>
      </c>
      <c r="S12" s="2">
        <v>0</v>
      </c>
      <c r="T12" s="2">
        <v>29</v>
      </c>
      <c r="U12" s="2">
        <v>4</v>
      </c>
      <c r="V12" s="2">
        <v>2</v>
      </c>
      <c r="W12" s="2">
        <v>8</v>
      </c>
      <c r="X12" s="2">
        <v>22</v>
      </c>
      <c r="Y12" s="2">
        <v>0</v>
      </c>
      <c r="Z12" s="2">
        <v>0</v>
      </c>
      <c r="AA12" s="2">
        <v>4</v>
      </c>
      <c r="AB12" s="2">
        <v>53</v>
      </c>
      <c r="AC12" s="2">
        <v>10</v>
      </c>
      <c r="AD12" s="2">
        <v>1</v>
      </c>
      <c r="AE12" s="2">
        <v>3</v>
      </c>
      <c r="AF12" s="2">
        <v>65</v>
      </c>
      <c r="AG12" s="2">
        <v>0</v>
      </c>
      <c r="AH12" s="2">
        <v>32</v>
      </c>
      <c r="AI12" s="2">
        <v>3</v>
      </c>
      <c r="AJ12" s="2">
        <v>1</v>
      </c>
      <c r="AK12" s="2">
        <v>21</v>
      </c>
      <c r="AL12" s="2">
        <v>1</v>
      </c>
      <c r="AM12" s="2">
        <v>0</v>
      </c>
      <c r="AN12" s="2">
        <v>0</v>
      </c>
      <c r="AO12" s="2">
        <v>6</v>
      </c>
      <c r="AP12" s="2">
        <v>19</v>
      </c>
      <c r="AQ12" s="2">
        <v>37</v>
      </c>
      <c r="AR12" s="2">
        <v>30</v>
      </c>
      <c r="AS12" s="2">
        <v>10</v>
      </c>
      <c r="AT12" s="2">
        <v>56</v>
      </c>
      <c r="AU12" s="2">
        <v>44</v>
      </c>
      <c r="AV12" s="2">
        <v>4</v>
      </c>
      <c r="AW12" s="2">
        <v>0</v>
      </c>
      <c r="AX12" s="2">
        <v>1</v>
      </c>
      <c r="AY12" s="2">
        <v>1</v>
      </c>
      <c r="AZ12" s="2">
        <v>11</v>
      </c>
      <c r="BA12" s="2">
        <v>10</v>
      </c>
      <c r="BB12" s="2">
        <v>0</v>
      </c>
      <c r="BC12" s="2">
        <v>0</v>
      </c>
      <c r="BD12" s="2">
        <v>0</v>
      </c>
      <c r="BE12" s="2">
        <v>0</v>
      </c>
      <c r="BF12" s="2">
        <v>1</v>
      </c>
      <c r="BG12" s="2">
        <v>0</v>
      </c>
      <c r="BH12" s="2">
        <v>15</v>
      </c>
      <c r="BI12" s="2">
        <v>22</v>
      </c>
      <c r="BJ12" s="2">
        <v>7</v>
      </c>
      <c r="BK12" s="2">
        <v>7</v>
      </c>
      <c r="BL12" s="2">
        <v>3</v>
      </c>
      <c r="BM12" s="2">
        <v>4</v>
      </c>
      <c r="BN12" s="2">
        <v>17</v>
      </c>
      <c r="BO12" s="2">
        <v>2</v>
      </c>
      <c r="BP12" s="2">
        <v>8</v>
      </c>
      <c r="BQ12" s="2">
        <v>37</v>
      </c>
      <c r="BR12" s="2">
        <v>17</v>
      </c>
      <c r="BS12" s="2">
        <v>0</v>
      </c>
      <c r="BT12" s="2">
        <v>0</v>
      </c>
      <c r="BU12" s="2">
        <v>10</v>
      </c>
      <c r="BV12" s="2">
        <v>16</v>
      </c>
      <c r="BW12" s="2">
        <v>26</v>
      </c>
      <c r="BX12" s="2">
        <v>83</v>
      </c>
      <c r="BY12" s="2">
        <v>64</v>
      </c>
      <c r="BZ12" s="2">
        <v>8</v>
      </c>
      <c r="CA12" s="2">
        <v>12</v>
      </c>
      <c r="CB12" s="2">
        <v>5</v>
      </c>
      <c r="CC12" s="2">
        <v>72</v>
      </c>
      <c r="CD12" s="2">
        <v>6</v>
      </c>
      <c r="CE12" s="2">
        <v>54</v>
      </c>
      <c r="CF12" s="2">
        <v>15</v>
      </c>
      <c r="CG12" s="2">
        <v>68</v>
      </c>
      <c r="CH12" s="2">
        <v>0</v>
      </c>
      <c r="CI12" s="2">
        <v>0</v>
      </c>
      <c r="CJ12" s="2">
        <v>0</v>
      </c>
      <c r="CK12" s="2">
        <v>0</v>
      </c>
      <c r="CL12" s="2">
        <v>1</v>
      </c>
      <c r="CM12" s="2">
        <v>0</v>
      </c>
      <c r="CN12" s="2">
        <v>0</v>
      </c>
      <c r="CO12" s="2">
        <v>0</v>
      </c>
      <c r="CP12" s="2">
        <v>0</v>
      </c>
      <c r="CQ12" s="2">
        <v>0</v>
      </c>
      <c r="CR12" s="2">
        <v>0</v>
      </c>
      <c r="CS12" s="2">
        <v>0</v>
      </c>
      <c r="CT12" s="2">
        <v>0</v>
      </c>
      <c r="CU12" s="2">
        <v>0</v>
      </c>
      <c r="CV12" s="2">
        <v>0</v>
      </c>
      <c r="CW12" s="2">
        <v>0</v>
      </c>
      <c r="CX12" s="2">
        <v>0</v>
      </c>
      <c r="CY12" s="2">
        <v>0</v>
      </c>
      <c r="CZ12" s="2">
        <v>0</v>
      </c>
      <c r="DA12" s="2">
        <v>0</v>
      </c>
      <c r="DB12" s="2">
        <v>0</v>
      </c>
      <c r="DC12" s="2">
        <v>0</v>
      </c>
      <c r="DD12" s="2">
        <v>0</v>
      </c>
      <c r="DE12" s="2">
        <v>0</v>
      </c>
      <c r="DF12" s="2">
        <v>0</v>
      </c>
      <c r="DG12" s="2">
        <v>0</v>
      </c>
      <c r="DH12" s="2">
        <v>0</v>
      </c>
      <c r="DI12" s="2">
        <v>0</v>
      </c>
      <c r="DJ12" s="2">
        <v>1</v>
      </c>
      <c r="DK12" s="2">
        <v>1</v>
      </c>
      <c r="DL12" s="2">
        <v>0</v>
      </c>
      <c r="DM12" s="2">
        <v>1</v>
      </c>
      <c r="DN12" s="2">
        <v>0</v>
      </c>
      <c r="DO12" s="2">
        <v>0</v>
      </c>
      <c r="DP12" s="2">
        <v>0</v>
      </c>
      <c r="DQ12" s="2">
        <v>0</v>
      </c>
      <c r="DR12" s="2">
        <v>1</v>
      </c>
      <c r="DS12" s="2">
        <v>0</v>
      </c>
      <c r="DT12" s="2">
        <v>1</v>
      </c>
      <c r="DU12" s="2">
        <v>1</v>
      </c>
      <c r="DV12" s="2">
        <v>0</v>
      </c>
      <c r="DW12" s="2">
        <v>0</v>
      </c>
      <c r="DX12" s="2">
        <v>0</v>
      </c>
      <c r="DY12" s="2">
        <v>0</v>
      </c>
      <c r="DZ12" s="2">
        <v>0</v>
      </c>
      <c r="EA12" s="2">
        <v>2</v>
      </c>
      <c r="EB12" s="2">
        <v>0</v>
      </c>
      <c r="EC12" s="2">
        <v>1</v>
      </c>
      <c r="ED12" s="2">
        <v>0</v>
      </c>
      <c r="EE12" s="2">
        <v>0</v>
      </c>
      <c r="EF12" s="2">
        <v>1</v>
      </c>
      <c r="EG12" s="2">
        <v>0</v>
      </c>
      <c r="EH12" s="2">
        <v>0</v>
      </c>
      <c r="EI12" s="2">
        <v>0</v>
      </c>
      <c r="EJ12" s="2">
        <v>1</v>
      </c>
      <c r="EK12" s="2">
        <v>0</v>
      </c>
      <c r="EL12" s="2">
        <v>1</v>
      </c>
      <c r="EM12" s="2">
        <v>0</v>
      </c>
      <c r="EN12" s="2">
        <v>0</v>
      </c>
      <c r="EO12" s="2">
        <v>0</v>
      </c>
      <c r="EP12" s="2">
        <v>0</v>
      </c>
      <c r="EQ12" s="2">
        <v>0</v>
      </c>
      <c r="ER12" s="2">
        <v>0</v>
      </c>
      <c r="ES12" s="2">
        <v>0</v>
      </c>
      <c r="ET12" s="2">
        <v>5</v>
      </c>
      <c r="EU12" s="2">
        <v>0</v>
      </c>
      <c r="EV12" s="15">
        <v>1240</v>
      </c>
    </row>
    <row r="13" spans="2:152" x14ac:dyDescent="0.25">
      <c r="D13" s="68"/>
      <c r="E13" s="8" t="s">
        <v>15</v>
      </c>
      <c r="F13" s="9"/>
      <c r="G13" s="12">
        <v>417</v>
      </c>
      <c r="H13" s="14">
        <v>147</v>
      </c>
      <c r="I13" s="2">
        <v>12</v>
      </c>
      <c r="J13" s="2">
        <v>11</v>
      </c>
      <c r="K13" s="2">
        <v>9</v>
      </c>
      <c r="L13" s="2">
        <v>47</v>
      </c>
      <c r="M13" s="2">
        <v>13</v>
      </c>
      <c r="N13" s="2">
        <v>87</v>
      </c>
      <c r="O13" s="2">
        <v>63</v>
      </c>
      <c r="P13" s="2">
        <v>4</v>
      </c>
      <c r="Q13" s="2">
        <v>36</v>
      </c>
      <c r="R13" s="2">
        <v>12</v>
      </c>
      <c r="S13" s="2">
        <v>7</v>
      </c>
      <c r="T13" s="2">
        <v>112</v>
      </c>
      <c r="U13" s="2">
        <v>6</v>
      </c>
      <c r="V13" s="2">
        <v>6</v>
      </c>
      <c r="W13" s="2">
        <v>19</v>
      </c>
      <c r="X13" s="2">
        <v>51</v>
      </c>
      <c r="Y13" s="2">
        <v>0</v>
      </c>
      <c r="Z13" s="2">
        <v>25</v>
      </c>
      <c r="AA13" s="2">
        <v>7</v>
      </c>
      <c r="AB13" s="2">
        <v>185</v>
      </c>
      <c r="AC13" s="2">
        <v>40</v>
      </c>
      <c r="AD13" s="2">
        <v>6</v>
      </c>
      <c r="AE13" s="2">
        <v>18</v>
      </c>
      <c r="AF13" s="2">
        <v>233</v>
      </c>
      <c r="AG13" s="2">
        <v>1</v>
      </c>
      <c r="AH13" s="2">
        <v>108</v>
      </c>
      <c r="AI13" s="2">
        <v>33</v>
      </c>
      <c r="AJ13" s="2">
        <v>14</v>
      </c>
      <c r="AK13" s="2">
        <v>78</v>
      </c>
      <c r="AL13" s="2">
        <v>12</v>
      </c>
      <c r="AM13" s="2">
        <v>1</v>
      </c>
      <c r="AN13" s="2">
        <v>1</v>
      </c>
      <c r="AO13" s="2">
        <v>29</v>
      </c>
      <c r="AP13" s="2">
        <v>45</v>
      </c>
      <c r="AQ13" s="2">
        <v>82</v>
      </c>
      <c r="AR13" s="2">
        <v>61</v>
      </c>
      <c r="AS13" s="2">
        <v>15</v>
      </c>
      <c r="AT13" s="2">
        <v>181</v>
      </c>
      <c r="AU13" s="2">
        <v>171</v>
      </c>
      <c r="AV13" s="2">
        <v>18</v>
      </c>
      <c r="AW13" s="2">
        <v>1</v>
      </c>
      <c r="AX13" s="2">
        <v>5</v>
      </c>
      <c r="AY13" s="2">
        <v>2</v>
      </c>
      <c r="AZ13" s="2">
        <v>13</v>
      </c>
      <c r="BA13" s="2">
        <v>31</v>
      </c>
      <c r="BB13" s="2">
        <v>3</v>
      </c>
      <c r="BC13" s="2">
        <v>1</v>
      </c>
      <c r="BD13" s="2">
        <v>5</v>
      </c>
      <c r="BE13" s="2">
        <v>0</v>
      </c>
      <c r="BF13" s="2">
        <v>1</v>
      </c>
      <c r="BG13" s="2">
        <v>2</v>
      </c>
      <c r="BH13" s="2">
        <v>44</v>
      </c>
      <c r="BI13" s="2">
        <v>56</v>
      </c>
      <c r="BJ13" s="2">
        <v>20</v>
      </c>
      <c r="BK13" s="2">
        <v>20</v>
      </c>
      <c r="BL13" s="2">
        <v>4</v>
      </c>
      <c r="BM13" s="2">
        <v>3</v>
      </c>
      <c r="BN13" s="2">
        <v>30</v>
      </c>
      <c r="BO13" s="2">
        <v>9</v>
      </c>
      <c r="BP13" s="2">
        <v>6</v>
      </c>
      <c r="BQ13" s="2">
        <v>13</v>
      </c>
      <c r="BR13" s="2">
        <v>47</v>
      </c>
      <c r="BS13" s="2">
        <v>9</v>
      </c>
      <c r="BT13" s="2">
        <v>15</v>
      </c>
      <c r="BU13" s="2">
        <v>51</v>
      </c>
      <c r="BV13" s="2">
        <v>96</v>
      </c>
      <c r="BW13" s="2">
        <v>89</v>
      </c>
      <c r="BX13" s="2">
        <v>302</v>
      </c>
      <c r="BY13" s="2">
        <v>199</v>
      </c>
      <c r="BZ13" s="2">
        <v>28</v>
      </c>
      <c r="CA13" s="2">
        <v>76</v>
      </c>
      <c r="CB13" s="2">
        <v>14</v>
      </c>
      <c r="CC13" s="2">
        <v>207</v>
      </c>
      <c r="CD13" s="2">
        <v>35</v>
      </c>
      <c r="CE13" s="2">
        <v>211</v>
      </c>
      <c r="CF13" s="2">
        <v>58</v>
      </c>
      <c r="CG13" s="2">
        <v>227</v>
      </c>
      <c r="CH13" s="2">
        <v>1</v>
      </c>
      <c r="CI13" s="2">
        <v>0</v>
      </c>
      <c r="CJ13" s="2">
        <v>0</v>
      </c>
      <c r="CK13" s="2">
        <v>0</v>
      </c>
      <c r="CL13" s="2">
        <v>6</v>
      </c>
      <c r="CM13" s="2">
        <v>0</v>
      </c>
      <c r="CN13" s="2">
        <v>0</v>
      </c>
      <c r="CO13" s="2">
        <v>0</v>
      </c>
      <c r="CP13" s="2">
        <v>4</v>
      </c>
      <c r="CQ13" s="2">
        <v>0</v>
      </c>
      <c r="CR13" s="2">
        <v>0</v>
      </c>
      <c r="CS13" s="2">
        <v>4</v>
      </c>
      <c r="CT13" s="2">
        <v>0</v>
      </c>
      <c r="CU13" s="2">
        <v>0</v>
      </c>
      <c r="CV13" s="2">
        <v>0</v>
      </c>
      <c r="CW13" s="2">
        <v>1</v>
      </c>
      <c r="CX13" s="2">
        <v>0</v>
      </c>
      <c r="CY13" s="2">
        <v>1</v>
      </c>
      <c r="CZ13" s="2">
        <v>1</v>
      </c>
      <c r="DA13" s="2">
        <v>0</v>
      </c>
      <c r="DB13" s="2">
        <v>0</v>
      </c>
      <c r="DC13" s="2">
        <v>1</v>
      </c>
      <c r="DD13" s="2">
        <v>0</v>
      </c>
      <c r="DE13" s="2">
        <v>0</v>
      </c>
      <c r="DF13" s="2">
        <v>0</v>
      </c>
      <c r="DG13" s="2">
        <v>1</v>
      </c>
      <c r="DH13" s="2">
        <v>2</v>
      </c>
      <c r="DI13" s="2">
        <v>0</v>
      </c>
      <c r="DJ13" s="2">
        <v>4</v>
      </c>
      <c r="DK13" s="2">
        <v>8</v>
      </c>
      <c r="DL13" s="2">
        <v>2</v>
      </c>
      <c r="DM13" s="2">
        <v>0</v>
      </c>
      <c r="DN13" s="2">
        <v>1</v>
      </c>
      <c r="DO13" s="2">
        <v>1</v>
      </c>
      <c r="DP13" s="2">
        <v>1</v>
      </c>
      <c r="DQ13" s="2">
        <v>1</v>
      </c>
      <c r="DR13" s="2">
        <v>4</v>
      </c>
      <c r="DS13" s="2">
        <v>1</v>
      </c>
      <c r="DT13" s="2">
        <v>0</v>
      </c>
      <c r="DU13" s="2">
        <v>0</v>
      </c>
      <c r="DV13" s="2">
        <v>1</v>
      </c>
      <c r="DW13" s="2">
        <v>0</v>
      </c>
      <c r="DX13" s="2">
        <v>0</v>
      </c>
      <c r="DY13" s="2">
        <v>0</v>
      </c>
      <c r="DZ13" s="2">
        <v>0</v>
      </c>
      <c r="EA13" s="2">
        <v>7</v>
      </c>
      <c r="EB13" s="2">
        <v>1</v>
      </c>
      <c r="EC13" s="2">
        <v>3</v>
      </c>
      <c r="ED13" s="2">
        <v>1</v>
      </c>
      <c r="EE13" s="2">
        <v>1</v>
      </c>
      <c r="EF13" s="2">
        <v>0</v>
      </c>
      <c r="EG13" s="2">
        <v>1</v>
      </c>
      <c r="EH13" s="2">
        <v>2</v>
      </c>
      <c r="EI13" s="2">
        <v>0</v>
      </c>
      <c r="EJ13" s="2">
        <v>0</v>
      </c>
      <c r="EK13" s="2">
        <v>0</v>
      </c>
      <c r="EL13" s="2">
        <v>0</v>
      </c>
      <c r="EM13" s="2">
        <v>2</v>
      </c>
      <c r="EN13" s="2">
        <v>1</v>
      </c>
      <c r="EO13" s="2">
        <v>0</v>
      </c>
      <c r="EP13" s="2">
        <v>0</v>
      </c>
      <c r="EQ13" s="2">
        <v>0</v>
      </c>
      <c r="ER13" s="2">
        <v>0</v>
      </c>
      <c r="ES13" s="2">
        <v>2</v>
      </c>
      <c r="ET13" s="2">
        <v>10</v>
      </c>
      <c r="EU13" s="2">
        <v>0</v>
      </c>
      <c r="EV13" s="15">
        <v>4006</v>
      </c>
    </row>
    <row r="14" spans="2:152" x14ac:dyDescent="0.25">
      <c r="D14" s="68"/>
      <c r="E14" s="8" t="s">
        <v>16</v>
      </c>
      <c r="F14" s="9"/>
      <c r="G14" s="12">
        <v>308</v>
      </c>
      <c r="H14" s="14">
        <v>95</v>
      </c>
      <c r="I14" s="2">
        <v>6</v>
      </c>
      <c r="J14" s="2">
        <v>7</v>
      </c>
      <c r="K14" s="2">
        <v>8</v>
      </c>
      <c r="L14" s="2">
        <v>32</v>
      </c>
      <c r="M14" s="2">
        <v>6</v>
      </c>
      <c r="N14" s="2">
        <v>64</v>
      </c>
      <c r="O14" s="2">
        <v>43</v>
      </c>
      <c r="P14" s="2">
        <v>3</v>
      </c>
      <c r="Q14" s="2">
        <v>29</v>
      </c>
      <c r="R14" s="2">
        <v>3</v>
      </c>
      <c r="S14" s="2">
        <v>1</v>
      </c>
      <c r="T14" s="2">
        <v>68</v>
      </c>
      <c r="U14" s="2">
        <v>2</v>
      </c>
      <c r="V14" s="2">
        <v>0</v>
      </c>
      <c r="W14" s="2">
        <v>16</v>
      </c>
      <c r="X14" s="2">
        <v>36</v>
      </c>
      <c r="Y14" s="2">
        <v>0</v>
      </c>
      <c r="Z14" s="2">
        <v>14</v>
      </c>
      <c r="AA14" s="2">
        <v>2</v>
      </c>
      <c r="AB14" s="2">
        <v>136</v>
      </c>
      <c r="AC14" s="2">
        <v>30</v>
      </c>
      <c r="AD14" s="2">
        <v>4</v>
      </c>
      <c r="AE14" s="2">
        <v>5</v>
      </c>
      <c r="AF14" s="2">
        <v>178</v>
      </c>
      <c r="AG14" s="2">
        <v>0</v>
      </c>
      <c r="AH14" s="2">
        <v>63</v>
      </c>
      <c r="AI14" s="2">
        <v>12</v>
      </c>
      <c r="AJ14" s="2">
        <v>3</v>
      </c>
      <c r="AK14" s="2">
        <v>57</v>
      </c>
      <c r="AL14" s="2">
        <v>13</v>
      </c>
      <c r="AM14" s="2">
        <v>1</v>
      </c>
      <c r="AN14" s="2">
        <v>3</v>
      </c>
      <c r="AO14" s="2">
        <v>15</v>
      </c>
      <c r="AP14" s="2">
        <v>21</v>
      </c>
      <c r="AQ14" s="2">
        <v>66</v>
      </c>
      <c r="AR14" s="2">
        <v>49</v>
      </c>
      <c r="AS14" s="2">
        <v>13</v>
      </c>
      <c r="AT14" s="2">
        <v>109</v>
      </c>
      <c r="AU14" s="2">
        <v>109</v>
      </c>
      <c r="AV14" s="2">
        <v>6</v>
      </c>
      <c r="AW14" s="2">
        <v>0</v>
      </c>
      <c r="AX14" s="2">
        <v>5</v>
      </c>
      <c r="AY14" s="2">
        <v>1</v>
      </c>
      <c r="AZ14" s="2">
        <v>3</v>
      </c>
      <c r="BA14" s="2">
        <v>24</v>
      </c>
      <c r="BB14" s="2">
        <v>4</v>
      </c>
      <c r="BC14" s="2">
        <v>0</v>
      </c>
      <c r="BD14" s="2">
        <v>4</v>
      </c>
      <c r="BE14" s="2">
        <v>0</v>
      </c>
      <c r="BF14" s="2">
        <v>2</v>
      </c>
      <c r="BG14" s="2">
        <v>0</v>
      </c>
      <c r="BH14" s="2">
        <v>34</v>
      </c>
      <c r="BI14" s="2">
        <v>50</v>
      </c>
      <c r="BJ14" s="2">
        <v>12</v>
      </c>
      <c r="BK14" s="2">
        <v>14</v>
      </c>
      <c r="BL14" s="2">
        <v>8</v>
      </c>
      <c r="BM14" s="2">
        <v>2</v>
      </c>
      <c r="BN14" s="2">
        <v>17</v>
      </c>
      <c r="BO14" s="2">
        <v>7</v>
      </c>
      <c r="BP14" s="2">
        <v>12</v>
      </c>
      <c r="BQ14" s="2">
        <v>24</v>
      </c>
      <c r="BR14" s="2">
        <v>25</v>
      </c>
      <c r="BS14" s="2">
        <v>7</v>
      </c>
      <c r="BT14" s="2">
        <v>9</v>
      </c>
      <c r="BU14" s="2">
        <v>30</v>
      </c>
      <c r="BV14" s="2">
        <v>47</v>
      </c>
      <c r="BW14" s="2">
        <v>56</v>
      </c>
      <c r="BX14" s="2">
        <v>225</v>
      </c>
      <c r="BY14" s="2">
        <v>161</v>
      </c>
      <c r="BZ14" s="2">
        <v>20</v>
      </c>
      <c r="CA14" s="2">
        <v>34</v>
      </c>
      <c r="CB14" s="2">
        <v>10</v>
      </c>
      <c r="CC14" s="2">
        <v>164</v>
      </c>
      <c r="CD14" s="2">
        <v>31</v>
      </c>
      <c r="CE14" s="2">
        <v>148</v>
      </c>
      <c r="CF14" s="2">
        <v>35</v>
      </c>
      <c r="CG14" s="2">
        <v>176</v>
      </c>
      <c r="CH14" s="2">
        <v>0</v>
      </c>
      <c r="CI14" s="2">
        <v>0</v>
      </c>
      <c r="CJ14" s="2">
        <v>0</v>
      </c>
      <c r="CK14" s="2">
        <v>0</v>
      </c>
      <c r="CL14" s="2">
        <v>4</v>
      </c>
      <c r="CM14" s="2">
        <v>0</v>
      </c>
      <c r="CN14" s="2">
        <v>0</v>
      </c>
      <c r="CO14" s="2">
        <v>1</v>
      </c>
      <c r="CP14" s="2">
        <v>2</v>
      </c>
      <c r="CQ14" s="2">
        <v>1</v>
      </c>
      <c r="CR14" s="2">
        <v>0</v>
      </c>
      <c r="CS14" s="2">
        <v>1</v>
      </c>
      <c r="CT14" s="2">
        <v>0</v>
      </c>
      <c r="CU14" s="2">
        <v>0</v>
      </c>
      <c r="CV14" s="2">
        <v>1</v>
      </c>
      <c r="CW14" s="2">
        <v>1</v>
      </c>
      <c r="CX14" s="2">
        <v>0</v>
      </c>
      <c r="CY14" s="2">
        <v>0</v>
      </c>
      <c r="CZ14" s="2">
        <v>0</v>
      </c>
      <c r="DA14" s="2">
        <v>0</v>
      </c>
      <c r="DB14" s="2">
        <v>0</v>
      </c>
      <c r="DC14" s="2">
        <v>2</v>
      </c>
      <c r="DD14" s="2">
        <v>0</v>
      </c>
      <c r="DE14" s="2">
        <v>0</v>
      </c>
      <c r="DF14" s="2">
        <v>0</v>
      </c>
      <c r="DG14" s="2">
        <v>0</v>
      </c>
      <c r="DH14" s="2">
        <v>0</v>
      </c>
      <c r="DI14" s="2">
        <v>0</v>
      </c>
      <c r="DJ14" s="2">
        <v>1</v>
      </c>
      <c r="DK14" s="2">
        <v>8</v>
      </c>
      <c r="DL14" s="2">
        <v>0</v>
      </c>
      <c r="DM14" s="2">
        <v>0</v>
      </c>
      <c r="DN14" s="2">
        <v>0</v>
      </c>
      <c r="DO14" s="2">
        <v>0</v>
      </c>
      <c r="DP14" s="2">
        <v>2</v>
      </c>
      <c r="DQ14" s="2">
        <v>0</v>
      </c>
      <c r="DR14" s="2">
        <v>1</v>
      </c>
      <c r="DS14" s="2">
        <v>0</v>
      </c>
      <c r="DT14" s="2">
        <v>0</v>
      </c>
      <c r="DU14" s="2">
        <v>0</v>
      </c>
      <c r="DV14" s="2">
        <v>0</v>
      </c>
      <c r="DW14" s="2">
        <v>3</v>
      </c>
      <c r="DX14" s="2">
        <v>0</v>
      </c>
      <c r="DY14" s="2">
        <v>1</v>
      </c>
      <c r="DZ14" s="2">
        <v>1</v>
      </c>
      <c r="EA14" s="2">
        <v>9</v>
      </c>
      <c r="EB14" s="2">
        <v>0</v>
      </c>
      <c r="EC14" s="2">
        <v>0</v>
      </c>
      <c r="ED14" s="2">
        <v>0</v>
      </c>
      <c r="EE14" s="2">
        <v>0</v>
      </c>
      <c r="EF14" s="2">
        <v>1</v>
      </c>
      <c r="EG14" s="2">
        <v>0</v>
      </c>
      <c r="EH14" s="2">
        <v>0</v>
      </c>
      <c r="EI14" s="2">
        <v>0</v>
      </c>
      <c r="EJ14" s="2">
        <v>0</v>
      </c>
      <c r="EK14" s="2">
        <v>0</v>
      </c>
      <c r="EL14" s="2">
        <v>0</v>
      </c>
      <c r="EM14" s="2">
        <v>2</v>
      </c>
      <c r="EN14" s="2">
        <v>0</v>
      </c>
      <c r="EO14" s="2">
        <v>0</v>
      </c>
      <c r="EP14" s="2">
        <v>0</v>
      </c>
      <c r="EQ14" s="2">
        <v>1</v>
      </c>
      <c r="ER14" s="2">
        <v>1</v>
      </c>
      <c r="ES14" s="2">
        <v>2</v>
      </c>
      <c r="ET14" s="2">
        <v>10</v>
      </c>
      <c r="EU14" s="2">
        <v>0</v>
      </c>
      <c r="EV14" s="15">
        <v>2775</v>
      </c>
    </row>
    <row r="15" spans="2:152" x14ac:dyDescent="0.25">
      <c r="D15" s="68"/>
      <c r="E15" s="8" t="s">
        <v>17</v>
      </c>
      <c r="F15" s="9"/>
      <c r="G15" s="12">
        <v>220</v>
      </c>
      <c r="H15" s="14">
        <v>68</v>
      </c>
      <c r="I15" s="2">
        <v>3</v>
      </c>
      <c r="J15" s="2">
        <v>12</v>
      </c>
      <c r="K15" s="2">
        <v>9</v>
      </c>
      <c r="L15" s="2">
        <v>27</v>
      </c>
      <c r="M15" s="2">
        <v>5</v>
      </c>
      <c r="N15" s="2">
        <v>57</v>
      </c>
      <c r="O15" s="2">
        <v>33</v>
      </c>
      <c r="P15" s="2">
        <v>3</v>
      </c>
      <c r="Q15" s="2">
        <v>16</v>
      </c>
      <c r="R15" s="2">
        <v>7</v>
      </c>
      <c r="S15" s="2">
        <v>4</v>
      </c>
      <c r="T15" s="2">
        <v>67</v>
      </c>
      <c r="U15" s="2">
        <v>3</v>
      </c>
      <c r="V15" s="2">
        <v>6</v>
      </c>
      <c r="W15" s="2">
        <v>12</v>
      </c>
      <c r="X15" s="2">
        <v>22</v>
      </c>
      <c r="Y15" s="2">
        <v>0</v>
      </c>
      <c r="Z15" s="2">
        <v>5</v>
      </c>
      <c r="AA15" s="2">
        <v>6</v>
      </c>
      <c r="AB15" s="2">
        <v>101</v>
      </c>
      <c r="AC15" s="2">
        <v>28</v>
      </c>
      <c r="AD15" s="2">
        <v>1</v>
      </c>
      <c r="AE15" s="2">
        <v>12</v>
      </c>
      <c r="AF15" s="2">
        <v>125</v>
      </c>
      <c r="AG15" s="2">
        <v>3</v>
      </c>
      <c r="AH15" s="2">
        <v>58</v>
      </c>
      <c r="AI15" s="2">
        <v>21</v>
      </c>
      <c r="AJ15" s="2">
        <v>1</v>
      </c>
      <c r="AK15" s="2">
        <v>50</v>
      </c>
      <c r="AL15" s="2">
        <v>10</v>
      </c>
      <c r="AM15" s="2">
        <v>1</v>
      </c>
      <c r="AN15" s="2">
        <v>1</v>
      </c>
      <c r="AO15" s="2">
        <v>11</v>
      </c>
      <c r="AP15" s="2">
        <v>26</v>
      </c>
      <c r="AQ15" s="2">
        <v>59</v>
      </c>
      <c r="AR15" s="2">
        <v>35</v>
      </c>
      <c r="AS15" s="2">
        <v>11</v>
      </c>
      <c r="AT15" s="2">
        <v>103</v>
      </c>
      <c r="AU15" s="2">
        <v>95</v>
      </c>
      <c r="AV15" s="2">
        <v>7</v>
      </c>
      <c r="AW15" s="2">
        <v>0</v>
      </c>
      <c r="AX15" s="2">
        <v>1</v>
      </c>
      <c r="AY15" s="2">
        <v>0</v>
      </c>
      <c r="AZ15" s="2">
        <v>7</v>
      </c>
      <c r="BA15" s="2">
        <v>24</v>
      </c>
      <c r="BB15" s="2">
        <v>6</v>
      </c>
      <c r="BC15" s="2">
        <v>0</v>
      </c>
      <c r="BD15" s="2">
        <v>1</v>
      </c>
      <c r="BE15" s="2">
        <v>0</v>
      </c>
      <c r="BF15" s="2">
        <v>2</v>
      </c>
      <c r="BG15" s="2">
        <v>0</v>
      </c>
      <c r="BH15" s="2">
        <v>39</v>
      </c>
      <c r="BI15" s="2">
        <v>41</v>
      </c>
      <c r="BJ15" s="2">
        <v>24</v>
      </c>
      <c r="BK15" s="2">
        <v>17</v>
      </c>
      <c r="BL15" s="2">
        <v>2</v>
      </c>
      <c r="BM15" s="2">
        <v>2</v>
      </c>
      <c r="BN15" s="2">
        <v>9</v>
      </c>
      <c r="BO15" s="2">
        <v>4</v>
      </c>
      <c r="BP15" s="2">
        <v>4</v>
      </c>
      <c r="BQ15" s="2">
        <v>18</v>
      </c>
      <c r="BR15" s="2">
        <v>21</v>
      </c>
      <c r="BS15" s="2">
        <v>6</v>
      </c>
      <c r="BT15" s="2">
        <v>3</v>
      </c>
      <c r="BU15" s="2">
        <v>23</v>
      </c>
      <c r="BV15" s="2">
        <v>48</v>
      </c>
      <c r="BW15" s="2">
        <v>46</v>
      </c>
      <c r="BX15" s="2">
        <v>171</v>
      </c>
      <c r="BY15" s="2">
        <v>125</v>
      </c>
      <c r="BZ15" s="2">
        <v>23</v>
      </c>
      <c r="CA15" s="2">
        <v>38</v>
      </c>
      <c r="CB15" s="2">
        <v>14</v>
      </c>
      <c r="CC15" s="2">
        <v>117</v>
      </c>
      <c r="CD15" s="2">
        <v>17</v>
      </c>
      <c r="CE15" s="2">
        <v>118</v>
      </c>
      <c r="CF15" s="2">
        <v>36</v>
      </c>
      <c r="CG15" s="2">
        <v>133</v>
      </c>
      <c r="CH15" s="2">
        <v>0</v>
      </c>
      <c r="CI15" s="2">
        <v>0</v>
      </c>
      <c r="CJ15" s="2">
        <v>1</v>
      </c>
      <c r="CK15" s="2">
        <v>0</v>
      </c>
      <c r="CL15" s="2">
        <v>4</v>
      </c>
      <c r="CM15" s="2">
        <v>0</v>
      </c>
      <c r="CN15" s="2">
        <v>0</v>
      </c>
      <c r="CO15" s="2">
        <v>0</v>
      </c>
      <c r="CP15" s="2">
        <v>1</v>
      </c>
      <c r="CQ15" s="2">
        <v>1</v>
      </c>
      <c r="CR15" s="2">
        <v>0</v>
      </c>
      <c r="CS15" s="2">
        <v>2</v>
      </c>
      <c r="CT15" s="2">
        <v>0</v>
      </c>
      <c r="CU15" s="2">
        <v>0</v>
      </c>
      <c r="CV15" s="2">
        <v>0</v>
      </c>
      <c r="CW15" s="2">
        <v>0</v>
      </c>
      <c r="CX15" s="2">
        <v>0</v>
      </c>
      <c r="CY15" s="2">
        <v>0</v>
      </c>
      <c r="CZ15" s="2">
        <v>0</v>
      </c>
      <c r="DA15" s="2">
        <v>2</v>
      </c>
      <c r="DB15" s="2">
        <v>0</v>
      </c>
      <c r="DC15" s="2">
        <v>0</v>
      </c>
      <c r="DD15" s="2">
        <v>1</v>
      </c>
      <c r="DE15" s="2">
        <v>1</v>
      </c>
      <c r="DF15" s="2">
        <v>0</v>
      </c>
      <c r="DG15" s="2">
        <v>0</v>
      </c>
      <c r="DH15" s="2">
        <v>0</v>
      </c>
      <c r="DI15" s="2">
        <v>1</v>
      </c>
      <c r="DJ15" s="2">
        <v>0</v>
      </c>
      <c r="DK15" s="2">
        <v>4</v>
      </c>
      <c r="DL15" s="2">
        <v>0</v>
      </c>
      <c r="DM15" s="2">
        <v>0</v>
      </c>
      <c r="DN15" s="2">
        <v>0</v>
      </c>
      <c r="DO15" s="2">
        <v>1</v>
      </c>
      <c r="DP15" s="2">
        <v>0</v>
      </c>
      <c r="DQ15" s="2">
        <v>0</v>
      </c>
      <c r="DR15" s="2">
        <v>2</v>
      </c>
      <c r="DS15" s="2">
        <v>0</v>
      </c>
      <c r="DT15" s="2">
        <v>0</v>
      </c>
      <c r="DU15" s="2">
        <v>0</v>
      </c>
      <c r="DV15" s="2">
        <v>1</v>
      </c>
      <c r="DW15" s="2">
        <v>0</v>
      </c>
      <c r="DX15" s="2">
        <v>1</v>
      </c>
      <c r="DY15" s="2">
        <v>0</v>
      </c>
      <c r="DZ15" s="2">
        <v>1</v>
      </c>
      <c r="EA15" s="2">
        <v>0</v>
      </c>
      <c r="EB15" s="2">
        <v>0</v>
      </c>
      <c r="EC15" s="2">
        <v>1</v>
      </c>
      <c r="ED15" s="2">
        <v>1</v>
      </c>
      <c r="EE15" s="2">
        <v>1</v>
      </c>
      <c r="EF15" s="2">
        <v>0</v>
      </c>
      <c r="EG15" s="2">
        <v>1</v>
      </c>
      <c r="EH15" s="2">
        <v>0</v>
      </c>
      <c r="EI15" s="2">
        <v>0</v>
      </c>
      <c r="EJ15" s="2">
        <v>0</v>
      </c>
      <c r="EK15" s="2">
        <v>0</v>
      </c>
      <c r="EL15" s="2">
        <v>0</v>
      </c>
      <c r="EM15" s="2">
        <v>0</v>
      </c>
      <c r="EN15" s="2">
        <v>1</v>
      </c>
      <c r="EO15" s="2">
        <v>1</v>
      </c>
      <c r="EP15" s="2">
        <v>1</v>
      </c>
      <c r="EQ15" s="2">
        <v>0</v>
      </c>
      <c r="ER15" s="2">
        <v>0</v>
      </c>
      <c r="ES15" s="2">
        <v>2</v>
      </c>
      <c r="ET15" s="2">
        <v>6</v>
      </c>
      <c r="EU15" s="2">
        <v>0</v>
      </c>
      <c r="EV15" s="15">
        <v>2297</v>
      </c>
    </row>
    <row r="16" spans="2:152" x14ac:dyDescent="0.25">
      <c r="D16" s="68"/>
      <c r="E16" s="8" t="s">
        <v>18</v>
      </c>
      <c r="F16" s="9"/>
      <c r="G16" s="12">
        <v>99</v>
      </c>
      <c r="H16" s="14">
        <v>32</v>
      </c>
      <c r="I16" s="2">
        <v>2</v>
      </c>
      <c r="J16" s="2">
        <v>4</v>
      </c>
      <c r="K16" s="2">
        <v>1</v>
      </c>
      <c r="L16" s="2">
        <v>13</v>
      </c>
      <c r="M16" s="2">
        <v>3</v>
      </c>
      <c r="N16" s="2">
        <v>22</v>
      </c>
      <c r="O16" s="2">
        <v>12</v>
      </c>
      <c r="P16" s="2">
        <v>2</v>
      </c>
      <c r="Q16" s="2">
        <v>7</v>
      </c>
      <c r="R16" s="2">
        <v>2</v>
      </c>
      <c r="S16" s="2">
        <v>0</v>
      </c>
      <c r="T16" s="2">
        <v>27</v>
      </c>
      <c r="U16" s="2">
        <v>0</v>
      </c>
      <c r="V16" s="2">
        <v>2</v>
      </c>
      <c r="W16" s="2">
        <v>4</v>
      </c>
      <c r="X16" s="2">
        <v>7</v>
      </c>
      <c r="Y16" s="2">
        <v>0</v>
      </c>
      <c r="Z16" s="2">
        <v>2</v>
      </c>
      <c r="AA16" s="2">
        <v>0</v>
      </c>
      <c r="AB16" s="2">
        <v>49</v>
      </c>
      <c r="AC16" s="2">
        <v>9</v>
      </c>
      <c r="AD16" s="2">
        <v>0</v>
      </c>
      <c r="AE16" s="2">
        <v>0</v>
      </c>
      <c r="AF16" s="2">
        <v>54</v>
      </c>
      <c r="AG16" s="2">
        <v>0</v>
      </c>
      <c r="AH16" s="2">
        <v>24</v>
      </c>
      <c r="AI16" s="2">
        <v>3</v>
      </c>
      <c r="AJ16" s="2">
        <v>0</v>
      </c>
      <c r="AK16" s="2">
        <v>15</v>
      </c>
      <c r="AL16" s="2">
        <v>0</v>
      </c>
      <c r="AM16" s="2">
        <v>0</v>
      </c>
      <c r="AN16" s="2">
        <v>0</v>
      </c>
      <c r="AO16" s="2">
        <v>4</v>
      </c>
      <c r="AP16" s="2">
        <v>9</v>
      </c>
      <c r="AQ16" s="2">
        <v>23</v>
      </c>
      <c r="AR16" s="2">
        <v>18</v>
      </c>
      <c r="AS16" s="2">
        <v>8</v>
      </c>
      <c r="AT16" s="2">
        <v>39</v>
      </c>
      <c r="AU16" s="2">
        <v>34</v>
      </c>
      <c r="AV16" s="2">
        <v>1</v>
      </c>
      <c r="AW16" s="2">
        <v>0</v>
      </c>
      <c r="AX16" s="2">
        <v>3</v>
      </c>
      <c r="AY16" s="2">
        <v>1</v>
      </c>
      <c r="AZ16" s="2">
        <v>3</v>
      </c>
      <c r="BA16" s="2">
        <v>17</v>
      </c>
      <c r="BB16" s="2">
        <v>1</v>
      </c>
      <c r="BC16" s="2">
        <v>1</v>
      </c>
      <c r="BD16" s="2">
        <v>0</v>
      </c>
      <c r="BE16" s="2">
        <v>0</v>
      </c>
      <c r="BF16" s="2">
        <v>1</v>
      </c>
      <c r="BG16" s="2">
        <v>0</v>
      </c>
      <c r="BH16" s="2">
        <v>15</v>
      </c>
      <c r="BI16" s="2">
        <v>18</v>
      </c>
      <c r="BJ16" s="2">
        <v>6</v>
      </c>
      <c r="BK16" s="2">
        <v>4</v>
      </c>
      <c r="BL16" s="2">
        <v>2</v>
      </c>
      <c r="BM16" s="2">
        <v>0</v>
      </c>
      <c r="BN16" s="2">
        <v>2</v>
      </c>
      <c r="BO16" s="2">
        <v>0</v>
      </c>
      <c r="BP16" s="2">
        <v>3</v>
      </c>
      <c r="BQ16" s="2">
        <v>7</v>
      </c>
      <c r="BR16" s="2">
        <v>14</v>
      </c>
      <c r="BS16" s="2">
        <v>1</v>
      </c>
      <c r="BT16" s="2">
        <v>4</v>
      </c>
      <c r="BU16" s="2">
        <v>7</v>
      </c>
      <c r="BV16" s="2">
        <v>16</v>
      </c>
      <c r="BW16" s="2">
        <v>16</v>
      </c>
      <c r="BX16" s="2">
        <v>79</v>
      </c>
      <c r="BY16" s="2">
        <v>50</v>
      </c>
      <c r="BZ16" s="2">
        <v>7</v>
      </c>
      <c r="CA16" s="2">
        <v>14</v>
      </c>
      <c r="CB16" s="2">
        <v>6</v>
      </c>
      <c r="CC16" s="2">
        <v>56</v>
      </c>
      <c r="CD16" s="2">
        <v>9</v>
      </c>
      <c r="CE16" s="2">
        <v>49</v>
      </c>
      <c r="CF16" s="2">
        <v>9</v>
      </c>
      <c r="CG16" s="2">
        <v>54</v>
      </c>
      <c r="CH16" s="2">
        <v>0</v>
      </c>
      <c r="CI16" s="2">
        <v>0</v>
      </c>
      <c r="CJ16" s="2">
        <v>0</v>
      </c>
      <c r="CK16" s="2">
        <v>0</v>
      </c>
      <c r="CL16" s="2">
        <v>1</v>
      </c>
      <c r="CM16" s="2">
        <v>0</v>
      </c>
      <c r="CN16" s="2">
        <v>1</v>
      </c>
      <c r="CO16" s="2">
        <v>0</v>
      </c>
      <c r="CP16" s="2">
        <v>1</v>
      </c>
      <c r="CQ16" s="2">
        <v>0</v>
      </c>
      <c r="CR16" s="2">
        <v>0</v>
      </c>
      <c r="CS16" s="2">
        <v>0</v>
      </c>
      <c r="CT16" s="2">
        <v>0</v>
      </c>
      <c r="CU16" s="2">
        <v>0</v>
      </c>
      <c r="CV16" s="2">
        <v>0</v>
      </c>
      <c r="CW16" s="2">
        <v>0</v>
      </c>
      <c r="CX16" s="2">
        <v>1</v>
      </c>
      <c r="CY16" s="2">
        <v>1</v>
      </c>
      <c r="CZ16" s="2">
        <v>1</v>
      </c>
      <c r="DA16" s="2">
        <v>1</v>
      </c>
      <c r="DB16" s="2">
        <v>0</v>
      </c>
      <c r="DC16" s="2">
        <v>0</v>
      </c>
      <c r="DD16" s="2">
        <v>0</v>
      </c>
      <c r="DE16" s="2">
        <v>0</v>
      </c>
      <c r="DF16" s="2">
        <v>0</v>
      </c>
      <c r="DG16" s="2">
        <v>0</v>
      </c>
      <c r="DH16" s="2">
        <v>0</v>
      </c>
      <c r="DI16" s="2">
        <v>0</v>
      </c>
      <c r="DJ16" s="2">
        <v>0</v>
      </c>
      <c r="DK16" s="2">
        <v>0</v>
      </c>
      <c r="DL16" s="2">
        <v>0</v>
      </c>
      <c r="DM16" s="2">
        <v>0</v>
      </c>
      <c r="DN16" s="2">
        <v>1</v>
      </c>
      <c r="DO16" s="2">
        <v>0</v>
      </c>
      <c r="DP16" s="2">
        <v>0</v>
      </c>
      <c r="DQ16" s="2">
        <v>0</v>
      </c>
      <c r="DR16" s="2">
        <v>1</v>
      </c>
      <c r="DS16" s="2">
        <v>0</v>
      </c>
      <c r="DT16" s="2">
        <v>0</v>
      </c>
      <c r="DU16" s="2">
        <v>0</v>
      </c>
      <c r="DV16" s="2">
        <v>0</v>
      </c>
      <c r="DW16" s="2">
        <v>0</v>
      </c>
      <c r="DX16" s="2">
        <v>0</v>
      </c>
      <c r="DY16" s="2">
        <v>0</v>
      </c>
      <c r="DZ16" s="2">
        <v>0</v>
      </c>
      <c r="EA16" s="2">
        <v>1</v>
      </c>
      <c r="EB16" s="2">
        <v>0</v>
      </c>
      <c r="EC16" s="2">
        <v>0</v>
      </c>
      <c r="ED16" s="2">
        <v>0</v>
      </c>
      <c r="EE16" s="2">
        <v>0</v>
      </c>
      <c r="EF16" s="2">
        <v>0</v>
      </c>
      <c r="EG16" s="2">
        <v>0</v>
      </c>
      <c r="EH16" s="2">
        <v>0</v>
      </c>
      <c r="EI16" s="2">
        <v>1</v>
      </c>
      <c r="EJ16" s="2">
        <v>0</v>
      </c>
      <c r="EK16" s="2">
        <v>0</v>
      </c>
      <c r="EL16" s="2">
        <v>0</v>
      </c>
      <c r="EM16" s="2">
        <v>0</v>
      </c>
      <c r="EN16" s="2">
        <v>0</v>
      </c>
      <c r="EO16" s="2">
        <v>0</v>
      </c>
      <c r="EP16" s="2">
        <v>0</v>
      </c>
      <c r="EQ16" s="2">
        <v>1</v>
      </c>
      <c r="ER16" s="2">
        <v>0</v>
      </c>
      <c r="ES16" s="2">
        <v>0</v>
      </c>
      <c r="ET16" s="2">
        <v>1</v>
      </c>
      <c r="EU16" s="2">
        <v>0</v>
      </c>
      <c r="EV16" s="15">
        <v>919</v>
      </c>
    </row>
    <row r="17" spans="4:152" x14ac:dyDescent="0.25">
      <c r="D17" s="68"/>
      <c r="E17" s="8" t="s">
        <v>19</v>
      </c>
      <c r="F17" s="9"/>
      <c r="G17" s="12">
        <v>48</v>
      </c>
      <c r="H17" s="14">
        <v>9</v>
      </c>
      <c r="I17" s="2">
        <v>1</v>
      </c>
      <c r="J17" s="2">
        <v>2</v>
      </c>
      <c r="K17" s="2">
        <v>0</v>
      </c>
      <c r="L17" s="2">
        <v>2</v>
      </c>
      <c r="M17" s="2">
        <v>0</v>
      </c>
      <c r="N17" s="2">
        <v>10</v>
      </c>
      <c r="O17" s="2">
        <v>3</v>
      </c>
      <c r="P17" s="2">
        <v>0</v>
      </c>
      <c r="Q17" s="2">
        <v>3</v>
      </c>
      <c r="R17" s="2">
        <v>3</v>
      </c>
      <c r="S17" s="2">
        <v>0</v>
      </c>
      <c r="T17" s="2">
        <v>7</v>
      </c>
      <c r="U17" s="2">
        <v>0</v>
      </c>
      <c r="V17" s="2">
        <v>0</v>
      </c>
      <c r="W17" s="2">
        <v>0</v>
      </c>
      <c r="X17" s="2">
        <v>7</v>
      </c>
      <c r="Y17" s="2">
        <v>0</v>
      </c>
      <c r="Z17" s="2">
        <v>0</v>
      </c>
      <c r="AA17" s="2">
        <v>1</v>
      </c>
      <c r="AB17" s="2">
        <v>19</v>
      </c>
      <c r="AC17" s="2">
        <v>2</v>
      </c>
      <c r="AD17" s="2">
        <v>0</v>
      </c>
      <c r="AE17" s="2">
        <v>0</v>
      </c>
      <c r="AF17" s="2">
        <v>26</v>
      </c>
      <c r="AG17" s="2">
        <v>0</v>
      </c>
      <c r="AH17" s="2">
        <v>6</v>
      </c>
      <c r="AI17" s="2">
        <v>1</v>
      </c>
      <c r="AJ17" s="2">
        <v>0</v>
      </c>
      <c r="AK17" s="2">
        <v>1</v>
      </c>
      <c r="AL17" s="2">
        <v>1</v>
      </c>
      <c r="AM17" s="2">
        <v>0</v>
      </c>
      <c r="AN17" s="2">
        <v>1</v>
      </c>
      <c r="AO17" s="2">
        <v>2</v>
      </c>
      <c r="AP17" s="2">
        <v>4</v>
      </c>
      <c r="AQ17" s="2">
        <v>10</v>
      </c>
      <c r="AR17" s="2">
        <v>3</v>
      </c>
      <c r="AS17" s="2">
        <v>0</v>
      </c>
      <c r="AT17" s="2">
        <v>19</v>
      </c>
      <c r="AU17" s="2">
        <v>14</v>
      </c>
      <c r="AV17" s="2">
        <v>2</v>
      </c>
      <c r="AW17" s="2">
        <v>0</v>
      </c>
      <c r="AX17" s="2">
        <v>4</v>
      </c>
      <c r="AY17" s="2">
        <v>0</v>
      </c>
      <c r="AZ17" s="2">
        <v>0</v>
      </c>
      <c r="BA17" s="2">
        <v>2</v>
      </c>
      <c r="BB17" s="2">
        <v>1</v>
      </c>
      <c r="BC17" s="2">
        <v>0</v>
      </c>
      <c r="BD17" s="2">
        <v>1</v>
      </c>
      <c r="BE17" s="2">
        <v>0</v>
      </c>
      <c r="BF17" s="2">
        <v>0</v>
      </c>
      <c r="BG17" s="2">
        <v>0</v>
      </c>
      <c r="BH17" s="2">
        <v>4</v>
      </c>
      <c r="BI17" s="2">
        <v>9</v>
      </c>
      <c r="BJ17" s="2">
        <v>4</v>
      </c>
      <c r="BK17" s="2">
        <v>4</v>
      </c>
      <c r="BL17" s="2">
        <v>1</v>
      </c>
      <c r="BM17" s="2">
        <v>1</v>
      </c>
      <c r="BN17" s="2">
        <v>0</v>
      </c>
      <c r="BO17" s="2">
        <v>2</v>
      </c>
      <c r="BP17" s="2">
        <v>2</v>
      </c>
      <c r="BQ17" s="2">
        <v>0</v>
      </c>
      <c r="BR17" s="2">
        <v>1</v>
      </c>
      <c r="BS17" s="2">
        <v>0</v>
      </c>
      <c r="BT17" s="2">
        <v>2</v>
      </c>
      <c r="BU17" s="2">
        <v>2</v>
      </c>
      <c r="BV17" s="2">
        <v>4</v>
      </c>
      <c r="BW17" s="2">
        <v>6</v>
      </c>
      <c r="BX17" s="2">
        <v>34</v>
      </c>
      <c r="BY17" s="2">
        <v>21</v>
      </c>
      <c r="BZ17" s="2">
        <v>3</v>
      </c>
      <c r="CA17" s="2">
        <v>2</v>
      </c>
      <c r="CB17" s="2">
        <v>2</v>
      </c>
      <c r="CC17" s="2">
        <v>19</v>
      </c>
      <c r="CD17" s="2">
        <v>1</v>
      </c>
      <c r="CE17" s="2">
        <v>15</v>
      </c>
      <c r="CF17" s="2">
        <v>5</v>
      </c>
      <c r="CG17" s="2">
        <v>25</v>
      </c>
      <c r="CH17" s="2">
        <v>0</v>
      </c>
      <c r="CI17" s="2">
        <v>0</v>
      </c>
      <c r="CJ17" s="2">
        <v>0</v>
      </c>
      <c r="CK17" s="2">
        <v>0</v>
      </c>
      <c r="CL17" s="2">
        <v>0</v>
      </c>
      <c r="CM17" s="2">
        <v>0</v>
      </c>
      <c r="CN17" s="2">
        <v>0</v>
      </c>
      <c r="CO17" s="2">
        <v>0</v>
      </c>
      <c r="CP17" s="2">
        <v>0</v>
      </c>
      <c r="CQ17" s="2">
        <v>0</v>
      </c>
      <c r="CR17" s="2">
        <v>0</v>
      </c>
      <c r="CS17" s="2">
        <v>0</v>
      </c>
      <c r="CT17" s="2">
        <v>0</v>
      </c>
      <c r="CU17" s="2">
        <v>0</v>
      </c>
      <c r="CV17" s="2">
        <v>0</v>
      </c>
      <c r="CW17" s="2">
        <v>0</v>
      </c>
      <c r="CX17" s="2">
        <v>0</v>
      </c>
      <c r="CY17" s="2">
        <v>0</v>
      </c>
      <c r="CZ17" s="2">
        <v>0</v>
      </c>
      <c r="DA17" s="2">
        <v>1</v>
      </c>
      <c r="DB17" s="2">
        <v>0</v>
      </c>
      <c r="DC17" s="2">
        <v>0</v>
      </c>
      <c r="DD17" s="2">
        <v>0</v>
      </c>
      <c r="DE17" s="2">
        <v>0</v>
      </c>
      <c r="DF17" s="2">
        <v>0</v>
      </c>
      <c r="DG17" s="2">
        <v>0</v>
      </c>
      <c r="DH17" s="2">
        <v>0</v>
      </c>
      <c r="DI17" s="2">
        <v>0</v>
      </c>
      <c r="DJ17" s="2">
        <v>0</v>
      </c>
      <c r="DK17" s="2">
        <v>0</v>
      </c>
      <c r="DL17" s="2">
        <v>0</v>
      </c>
      <c r="DM17" s="2">
        <v>0</v>
      </c>
      <c r="DN17" s="2">
        <v>0</v>
      </c>
      <c r="DO17" s="2">
        <v>0</v>
      </c>
      <c r="DP17" s="2">
        <v>0</v>
      </c>
      <c r="DQ17" s="2">
        <v>0</v>
      </c>
      <c r="DR17" s="2">
        <v>0</v>
      </c>
      <c r="DS17" s="2">
        <v>0</v>
      </c>
      <c r="DT17" s="2">
        <v>0</v>
      </c>
      <c r="DU17" s="2">
        <v>0</v>
      </c>
      <c r="DV17" s="2">
        <v>0</v>
      </c>
      <c r="DW17" s="2">
        <v>0</v>
      </c>
      <c r="DX17" s="2">
        <v>0</v>
      </c>
      <c r="DY17" s="2">
        <v>0</v>
      </c>
      <c r="DZ17" s="2">
        <v>0</v>
      </c>
      <c r="EA17" s="2">
        <v>0</v>
      </c>
      <c r="EB17" s="2">
        <v>0</v>
      </c>
      <c r="EC17" s="2">
        <v>1</v>
      </c>
      <c r="ED17" s="2">
        <v>0</v>
      </c>
      <c r="EE17" s="2">
        <v>0</v>
      </c>
      <c r="EF17" s="2">
        <v>0</v>
      </c>
      <c r="EG17" s="2">
        <v>0</v>
      </c>
      <c r="EH17" s="2">
        <v>0</v>
      </c>
      <c r="EI17" s="2">
        <v>0</v>
      </c>
      <c r="EJ17" s="2">
        <v>0</v>
      </c>
      <c r="EK17" s="2">
        <v>0</v>
      </c>
      <c r="EL17" s="2">
        <v>0</v>
      </c>
      <c r="EM17" s="2">
        <v>0</v>
      </c>
      <c r="EN17" s="2">
        <v>0</v>
      </c>
      <c r="EO17" s="2">
        <v>0</v>
      </c>
      <c r="EP17" s="2">
        <v>0</v>
      </c>
      <c r="EQ17" s="2">
        <v>0</v>
      </c>
      <c r="ER17" s="2">
        <v>0</v>
      </c>
      <c r="ES17" s="2">
        <v>0</v>
      </c>
      <c r="ET17" s="2">
        <v>2</v>
      </c>
      <c r="EU17" s="2">
        <v>0</v>
      </c>
      <c r="EV17" s="15">
        <v>338</v>
      </c>
    </row>
    <row r="18" spans="4:152" x14ac:dyDescent="0.25">
      <c r="D18" s="68"/>
      <c r="E18" s="8" t="s">
        <v>20</v>
      </c>
      <c r="F18" s="9"/>
      <c r="G18" s="12">
        <v>220</v>
      </c>
      <c r="H18" s="14">
        <v>72</v>
      </c>
      <c r="I18" s="2">
        <v>9</v>
      </c>
      <c r="J18" s="2">
        <v>11</v>
      </c>
      <c r="K18" s="2">
        <v>7</v>
      </c>
      <c r="L18" s="2">
        <v>24</v>
      </c>
      <c r="M18" s="2">
        <v>9</v>
      </c>
      <c r="N18" s="2">
        <v>39</v>
      </c>
      <c r="O18" s="2">
        <v>38</v>
      </c>
      <c r="P18" s="2">
        <v>6</v>
      </c>
      <c r="Q18" s="2">
        <v>23</v>
      </c>
      <c r="R18" s="2">
        <v>14</v>
      </c>
      <c r="S18" s="2">
        <v>4</v>
      </c>
      <c r="T18" s="2">
        <v>48</v>
      </c>
      <c r="U18" s="2">
        <v>2</v>
      </c>
      <c r="V18" s="2">
        <v>5</v>
      </c>
      <c r="W18" s="2">
        <v>15</v>
      </c>
      <c r="X18" s="2">
        <v>21</v>
      </c>
      <c r="Y18" s="2">
        <v>2</v>
      </c>
      <c r="Z18" s="2">
        <v>8</v>
      </c>
      <c r="AA18" s="2">
        <v>4</v>
      </c>
      <c r="AB18" s="2">
        <v>91</v>
      </c>
      <c r="AC18" s="2">
        <v>17</v>
      </c>
      <c r="AD18" s="2">
        <v>3</v>
      </c>
      <c r="AE18" s="2">
        <v>6</v>
      </c>
      <c r="AF18" s="2">
        <v>104</v>
      </c>
      <c r="AG18" s="2">
        <v>1</v>
      </c>
      <c r="AH18" s="2">
        <v>44</v>
      </c>
      <c r="AI18" s="2">
        <v>8</v>
      </c>
      <c r="AJ18" s="2">
        <v>5</v>
      </c>
      <c r="AK18" s="2">
        <v>40</v>
      </c>
      <c r="AL18" s="2">
        <v>7</v>
      </c>
      <c r="AM18" s="2">
        <v>2</v>
      </c>
      <c r="AN18" s="2">
        <v>2</v>
      </c>
      <c r="AO18" s="2">
        <v>12</v>
      </c>
      <c r="AP18" s="2">
        <v>16</v>
      </c>
      <c r="AQ18" s="2">
        <v>51</v>
      </c>
      <c r="AR18" s="2">
        <v>36</v>
      </c>
      <c r="AS18" s="2">
        <v>14</v>
      </c>
      <c r="AT18" s="2">
        <v>88</v>
      </c>
      <c r="AU18" s="2">
        <v>68</v>
      </c>
      <c r="AV18" s="2">
        <v>15</v>
      </c>
      <c r="AW18" s="2">
        <v>3</v>
      </c>
      <c r="AX18" s="2">
        <v>3</v>
      </c>
      <c r="AY18" s="2">
        <v>2</v>
      </c>
      <c r="AZ18" s="2">
        <v>8</v>
      </c>
      <c r="BA18" s="2">
        <v>29</v>
      </c>
      <c r="BB18" s="2">
        <v>3</v>
      </c>
      <c r="BC18" s="2">
        <v>3</v>
      </c>
      <c r="BD18" s="2">
        <v>3</v>
      </c>
      <c r="BE18" s="2">
        <v>2</v>
      </c>
      <c r="BF18" s="2">
        <v>2</v>
      </c>
      <c r="BG18" s="2">
        <v>2</v>
      </c>
      <c r="BH18" s="2">
        <v>22</v>
      </c>
      <c r="BI18" s="2">
        <v>32</v>
      </c>
      <c r="BJ18" s="2">
        <v>6</v>
      </c>
      <c r="BK18" s="2">
        <v>16</v>
      </c>
      <c r="BL18" s="2">
        <v>4</v>
      </c>
      <c r="BM18" s="2">
        <v>3</v>
      </c>
      <c r="BN18" s="2">
        <v>4</v>
      </c>
      <c r="BO18" s="2">
        <v>2</v>
      </c>
      <c r="BP18" s="2">
        <v>5</v>
      </c>
      <c r="BQ18" s="2">
        <v>6</v>
      </c>
      <c r="BR18" s="2">
        <v>23</v>
      </c>
      <c r="BS18" s="2">
        <v>4</v>
      </c>
      <c r="BT18" s="2">
        <v>5</v>
      </c>
      <c r="BU18" s="2">
        <v>26</v>
      </c>
      <c r="BV18" s="2">
        <v>24</v>
      </c>
      <c r="BW18" s="2">
        <v>27</v>
      </c>
      <c r="BX18" s="2">
        <v>140</v>
      </c>
      <c r="BY18" s="2">
        <v>95</v>
      </c>
      <c r="BZ18" s="2">
        <v>18</v>
      </c>
      <c r="CA18" s="2">
        <v>23</v>
      </c>
      <c r="CB18" s="2">
        <v>11</v>
      </c>
      <c r="CC18" s="2">
        <v>98</v>
      </c>
      <c r="CD18" s="2">
        <v>22</v>
      </c>
      <c r="CE18" s="2">
        <v>85</v>
      </c>
      <c r="CF18" s="2">
        <v>17</v>
      </c>
      <c r="CG18" s="2">
        <v>115</v>
      </c>
      <c r="CH18" s="2">
        <v>0</v>
      </c>
      <c r="CI18" s="2">
        <v>0</v>
      </c>
      <c r="CJ18" s="2">
        <v>0</v>
      </c>
      <c r="CK18" s="2">
        <v>0</v>
      </c>
      <c r="CL18" s="2">
        <v>2</v>
      </c>
      <c r="CM18" s="2">
        <v>0</v>
      </c>
      <c r="CN18" s="2">
        <v>0</v>
      </c>
      <c r="CO18" s="2">
        <v>1</v>
      </c>
      <c r="CP18" s="2">
        <v>0</v>
      </c>
      <c r="CQ18" s="2">
        <v>0</v>
      </c>
      <c r="CR18" s="2">
        <v>0</v>
      </c>
      <c r="CS18" s="2">
        <v>3</v>
      </c>
      <c r="CT18" s="2">
        <v>0</v>
      </c>
      <c r="CU18" s="2">
        <v>1</v>
      </c>
      <c r="CV18" s="2">
        <v>1</v>
      </c>
      <c r="CW18" s="2">
        <v>0</v>
      </c>
      <c r="CX18" s="2">
        <v>0</v>
      </c>
      <c r="CY18" s="2">
        <v>0</v>
      </c>
      <c r="CZ18" s="2">
        <v>0</v>
      </c>
      <c r="DA18" s="2">
        <v>1</v>
      </c>
      <c r="DB18" s="2">
        <v>0</v>
      </c>
      <c r="DC18" s="2">
        <v>0</v>
      </c>
      <c r="DD18" s="2">
        <v>0</v>
      </c>
      <c r="DE18" s="2">
        <v>0</v>
      </c>
      <c r="DF18" s="2">
        <v>1</v>
      </c>
      <c r="DG18" s="2">
        <v>0</v>
      </c>
      <c r="DH18" s="2">
        <v>0</v>
      </c>
      <c r="DI18" s="2">
        <v>0</v>
      </c>
      <c r="DJ18" s="2">
        <v>3</v>
      </c>
      <c r="DK18" s="2">
        <v>0</v>
      </c>
      <c r="DL18" s="2">
        <v>0</v>
      </c>
      <c r="DM18" s="2">
        <v>0</v>
      </c>
      <c r="DN18" s="2">
        <v>0</v>
      </c>
      <c r="DO18" s="2">
        <v>1</v>
      </c>
      <c r="DP18" s="2">
        <v>2</v>
      </c>
      <c r="DQ18" s="2">
        <v>1</v>
      </c>
      <c r="DR18" s="2">
        <v>0</v>
      </c>
      <c r="DS18" s="2">
        <v>0</v>
      </c>
      <c r="DT18" s="2">
        <v>0</v>
      </c>
      <c r="DU18" s="2">
        <v>0</v>
      </c>
      <c r="DV18" s="2">
        <v>0</v>
      </c>
      <c r="DW18" s="2">
        <v>0</v>
      </c>
      <c r="DX18" s="2">
        <v>0</v>
      </c>
      <c r="DY18" s="2">
        <v>0</v>
      </c>
      <c r="DZ18" s="2">
        <v>0</v>
      </c>
      <c r="EA18" s="2">
        <v>2</v>
      </c>
      <c r="EB18" s="2">
        <v>0</v>
      </c>
      <c r="EC18" s="2">
        <v>0</v>
      </c>
      <c r="ED18" s="2">
        <v>0</v>
      </c>
      <c r="EE18" s="2">
        <v>0</v>
      </c>
      <c r="EF18" s="2">
        <v>0</v>
      </c>
      <c r="EG18" s="2">
        <v>1</v>
      </c>
      <c r="EH18" s="2">
        <v>1</v>
      </c>
      <c r="EI18" s="2">
        <v>0</v>
      </c>
      <c r="EJ18" s="2">
        <v>0</v>
      </c>
      <c r="EK18" s="2">
        <v>0</v>
      </c>
      <c r="EL18" s="2">
        <v>0</v>
      </c>
      <c r="EM18" s="2">
        <v>0</v>
      </c>
      <c r="EN18" s="2">
        <v>0</v>
      </c>
      <c r="EO18" s="2">
        <v>0</v>
      </c>
      <c r="EP18" s="2">
        <v>0</v>
      </c>
      <c r="EQ18" s="2">
        <v>1</v>
      </c>
      <c r="ER18" s="2">
        <v>0</v>
      </c>
      <c r="ES18" s="2">
        <v>2</v>
      </c>
      <c r="ET18" s="2">
        <v>13</v>
      </c>
      <c r="EU18" s="2">
        <v>0</v>
      </c>
      <c r="EV18" s="15">
        <v>1908</v>
      </c>
    </row>
    <row r="19" spans="4:152" x14ac:dyDescent="0.25">
      <c r="D19" s="67" t="s">
        <v>22</v>
      </c>
      <c r="E19" s="10" t="s">
        <v>23</v>
      </c>
      <c r="F19" s="7"/>
      <c r="G19" s="11">
        <v>327</v>
      </c>
      <c r="H19" s="13">
        <v>109</v>
      </c>
      <c r="I19" s="1">
        <v>9</v>
      </c>
      <c r="J19" s="1">
        <v>14</v>
      </c>
      <c r="K19" s="1">
        <v>9</v>
      </c>
      <c r="L19" s="1">
        <v>47</v>
      </c>
      <c r="M19" s="1">
        <v>12</v>
      </c>
      <c r="N19" s="1">
        <v>85</v>
      </c>
      <c r="O19" s="1">
        <v>44</v>
      </c>
      <c r="P19" s="1">
        <v>5</v>
      </c>
      <c r="Q19" s="1">
        <v>24</v>
      </c>
      <c r="R19" s="1">
        <v>9</v>
      </c>
      <c r="S19" s="1">
        <v>4</v>
      </c>
      <c r="T19" s="1">
        <v>75</v>
      </c>
      <c r="U19" s="1">
        <v>5</v>
      </c>
      <c r="V19" s="1">
        <v>6</v>
      </c>
      <c r="W19" s="1">
        <v>11</v>
      </c>
      <c r="X19" s="1">
        <v>31</v>
      </c>
      <c r="Y19" s="1">
        <v>0</v>
      </c>
      <c r="Z19" s="1">
        <v>19</v>
      </c>
      <c r="AA19" s="1">
        <v>5</v>
      </c>
      <c r="AB19" s="1">
        <v>152</v>
      </c>
      <c r="AC19" s="1">
        <v>42</v>
      </c>
      <c r="AD19" s="1">
        <v>7</v>
      </c>
      <c r="AE19" s="1">
        <v>12</v>
      </c>
      <c r="AF19" s="1">
        <v>176</v>
      </c>
      <c r="AG19" s="1">
        <v>0</v>
      </c>
      <c r="AH19" s="1">
        <v>82</v>
      </c>
      <c r="AI19" s="1">
        <v>19</v>
      </c>
      <c r="AJ19" s="1">
        <v>7</v>
      </c>
      <c r="AK19" s="1">
        <v>69</v>
      </c>
      <c r="AL19" s="1">
        <v>8</v>
      </c>
      <c r="AM19" s="1">
        <v>2</v>
      </c>
      <c r="AN19" s="1">
        <v>2</v>
      </c>
      <c r="AO19" s="1">
        <v>14</v>
      </c>
      <c r="AP19" s="1">
        <v>37</v>
      </c>
      <c r="AQ19" s="1">
        <v>67</v>
      </c>
      <c r="AR19" s="1">
        <v>49</v>
      </c>
      <c r="AS19" s="1">
        <v>15</v>
      </c>
      <c r="AT19" s="1">
        <v>144</v>
      </c>
      <c r="AU19" s="1">
        <v>138</v>
      </c>
      <c r="AV19" s="1">
        <v>11</v>
      </c>
      <c r="AW19" s="1">
        <v>0</v>
      </c>
      <c r="AX19" s="1">
        <v>8</v>
      </c>
      <c r="AY19" s="1">
        <v>1</v>
      </c>
      <c r="AZ19" s="1">
        <v>10</v>
      </c>
      <c r="BA19" s="1">
        <v>29</v>
      </c>
      <c r="BB19" s="1">
        <v>4</v>
      </c>
      <c r="BC19" s="1">
        <v>1</v>
      </c>
      <c r="BD19" s="1">
        <v>3</v>
      </c>
      <c r="BE19" s="1">
        <v>0</v>
      </c>
      <c r="BF19" s="1">
        <v>2</v>
      </c>
      <c r="BG19" s="1">
        <v>0</v>
      </c>
      <c r="BH19" s="1">
        <v>48</v>
      </c>
      <c r="BI19" s="1">
        <v>52</v>
      </c>
      <c r="BJ19" s="1">
        <v>25</v>
      </c>
      <c r="BK19" s="1">
        <v>13</v>
      </c>
      <c r="BL19" s="1">
        <v>7</v>
      </c>
      <c r="BM19" s="1">
        <v>3</v>
      </c>
      <c r="BN19" s="1">
        <v>32</v>
      </c>
      <c r="BO19" s="1">
        <v>8</v>
      </c>
      <c r="BP19" s="1">
        <v>12</v>
      </c>
      <c r="BQ19" s="1">
        <v>28</v>
      </c>
      <c r="BR19" s="1">
        <v>28</v>
      </c>
      <c r="BS19" s="1">
        <v>8</v>
      </c>
      <c r="BT19" s="1">
        <v>11</v>
      </c>
      <c r="BU19" s="1">
        <v>38</v>
      </c>
      <c r="BV19" s="1">
        <v>57</v>
      </c>
      <c r="BW19" s="1">
        <v>60</v>
      </c>
      <c r="BX19" s="1">
        <v>241</v>
      </c>
      <c r="BY19" s="1">
        <v>164</v>
      </c>
      <c r="BZ19" s="1">
        <v>33</v>
      </c>
      <c r="CA19" s="1">
        <v>56</v>
      </c>
      <c r="CB19" s="1">
        <v>13</v>
      </c>
      <c r="CC19" s="1">
        <v>159</v>
      </c>
      <c r="CD19" s="1">
        <v>30</v>
      </c>
      <c r="CE19" s="1">
        <v>151</v>
      </c>
      <c r="CF19" s="1">
        <v>45</v>
      </c>
      <c r="CG19" s="1">
        <v>191</v>
      </c>
      <c r="CH19" s="1">
        <v>1</v>
      </c>
      <c r="CI19" s="1">
        <v>0</v>
      </c>
      <c r="CJ19" s="1">
        <v>1</v>
      </c>
      <c r="CK19" s="1">
        <v>0</v>
      </c>
      <c r="CL19" s="1">
        <v>4</v>
      </c>
      <c r="CM19" s="1">
        <v>1</v>
      </c>
      <c r="CN19" s="1">
        <v>0</v>
      </c>
      <c r="CO19" s="1">
        <v>1</v>
      </c>
      <c r="CP19" s="1">
        <v>3</v>
      </c>
      <c r="CQ19" s="1">
        <v>1</v>
      </c>
      <c r="CR19" s="1">
        <v>1</v>
      </c>
      <c r="CS19" s="1">
        <v>2</v>
      </c>
      <c r="CT19" s="1">
        <v>1</v>
      </c>
      <c r="CU19" s="1">
        <v>0</v>
      </c>
      <c r="CV19" s="1">
        <v>0</v>
      </c>
      <c r="CW19" s="1">
        <v>0</v>
      </c>
      <c r="CX19" s="1">
        <v>0</v>
      </c>
      <c r="CY19" s="1">
        <v>1</v>
      </c>
      <c r="CZ19" s="1">
        <v>0</v>
      </c>
      <c r="DA19" s="1">
        <v>0</v>
      </c>
      <c r="DB19" s="1">
        <v>1</v>
      </c>
      <c r="DC19" s="1">
        <v>1</v>
      </c>
      <c r="DD19" s="1">
        <v>0</v>
      </c>
      <c r="DE19" s="1">
        <v>0</v>
      </c>
      <c r="DF19" s="1">
        <v>0</v>
      </c>
      <c r="DG19" s="1">
        <v>0</v>
      </c>
      <c r="DH19" s="1">
        <v>0</v>
      </c>
      <c r="DI19" s="1">
        <v>0</v>
      </c>
      <c r="DJ19" s="1">
        <v>3</v>
      </c>
      <c r="DK19" s="1">
        <v>9</v>
      </c>
      <c r="DL19" s="1">
        <v>1</v>
      </c>
      <c r="DM19" s="1">
        <v>0</v>
      </c>
      <c r="DN19" s="1">
        <v>0</v>
      </c>
      <c r="DO19" s="1">
        <v>1</v>
      </c>
      <c r="DP19" s="1">
        <v>1</v>
      </c>
      <c r="DQ19" s="1">
        <v>1</v>
      </c>
      <c r="DR19" s="1">
        <v>2</v>
      </c>
      <c r="DS19" s="1">
        <v>0</v>
      </c>
      <c r="DT19" s="1">
        <v>0</v>
      </c>
      <c r="DU19" s="1">
        <v>1</v>
      </c>
      <c r="DV19" s="1">
        <v>0</v>
      </c>
      <c r="DW19" s="1">
        <v>0</v>
      </c>
      <c r="DX19" s="1">
        <v>0</v>
      </c>
      <c r="DY19" s="1">
        <v>0</v>
      </c>
      <c r="DZ19" s="1">
        <v>0</v>
      </c>
      <c r="EA19" s="1">
        <v>9</v>
      </c>
      <c r="EB19" s="1">
        <v>0</v>
      </c>
      <c r="EC19" s="1">
        <v>0</v>
      </c>
      <c r="ED19" s="1">
        <v>0</v>
      </c>
      <c r="EE19" s="1">
        <v>1</v>
      </c>
      <c r="EF19" s="1">
        <v>0</v>
      </c>
      <c r="EG19" s="1">
        <v>0</v>
      </c>
      <c r="EH19" s="1">
        <v>2</v>
      </c>
      <c r="EI19" s="1">
        <v>0</v>
      </c>
      <c r="EJ19" s="1">
        <v>0</v>
      </c>
      <c r="EK19" s="1">
        <v>0</v>
      </c>
      <c r="EL19" s="1">
        <v>0</v>
      </c>
      <c r="EM19" s="1">
        <v>0</v>
      </c>
      <c r="EN19" s="1">
        <v>0</v>
      </c>
      <c r="EO19" s="1">
        <v>0</v>
      </c>
      <c r="EP19" s="1">
        <v>0</v>
      </c>
      <c r="EQ19" s="1">
        <v>1</v>
      </c>
      <c r="ER19" s="1">
        <v>0</v>
      </c>
      <c r="ES19" s="1">
        <v>1</v>
      </c>
      <c r="ET19" s="1">
        <v>8</v>
      </c>
      <c r="EU19" s="1">
        <v>0</v>
      </c>
      <c r="EV19" s="16">
        <v>3199</v>
      </c>
    </row>
    <row r="20" spans="4:152" x14ac:dyDescent="0.25">
      <c r="D20" s="68"/>
      <c r="E20" s="8" t="s">
        <v>24</v>
      </c>
      <c r="F20" s="9"/>
      <c r="G20" s="12">
        <v>54</v>
      </c>
      <c r="H20" s="14">
        <v>15</v>
      </c>
      <c r="I20" s="2">
        <v>3</v>
      </c>
      <c r="J20" s="2">
        <v>3</v>
      </c>
      <c r="K20" s="2">
        <v>2</v>
      </c>
      <c r="L20" s="2">
        <v>5</v>
      </c>
      <c r="M20" s="2">
        <v>4</v>
      </c>
      <c r="N20" s="2">
        <v>13</v>
      </c>
      <c r="O20" s="2">
        <v>6</v>
      </c>
      <c r="P20" s="2">
        <v>1</v>
      </c>
      <c r="Q20" s="2">
        <v>7</v>
      </c>
      <c r="R20" s="2">
        <v>2</v>
      </c>
      <c r="S20" s="2">
        <v>3</v>
      </c>
      <c r="T20" s="2">
        <v>11</v>
      </c>
      <c r="U20" s="2">
        <v>1</v>
      </c>
      <c r="V20" s="2">
        <v>2</v>
      </c>
      <c r="W20" s="2">
        <v>1</v>
      </c>
      <c r="X20" s="2">
        <v>7</v>
      </c>
      <c r="Y20" s="2">
        <v>0</v>
      </c>
      <c r="Z20" s="2">
        <v>4</v>
      </c>
      <c r="AA20" s="2">
        <v>0</v>
      </c>
      <c r="AB20" s="2">
        <v>25</v>
      </c>
      <c r="AC20" s="2">
        <v>7</v>
      </c>
      <c r="AD20" s="2">
        <v>2</v>
      </c>
      <c r="AE20" s="2">
        <v>3</v>
      </c>
      <c r="AF20" s="2">
        <v>30</v>
      </c>
      <c r="AG20" s="2">
        <v>0</v>
      </c>
      <c r="AH20" s="2">
        <v>14</v>
      </c>
      <c r="AI20" s="2">
        <v>6</v>
      </c>
      <c r="AJ20" s="2">
        <v>2</v>
      </c>
      <c r="AK20" s="2">
        <v>8</v>
      </c>
      <c r="AL20" s="2">
        <v>3</v>
      </c>
      <c r="AM20" s="2">
        <v>0</v>
      </c>
      <c r="AN20" s="2">
        <v>0</v>
      </c>
      <c r="AO20" s="2">
        <v>5</v>
      </c>
      <c r="AP20" s="2">
        <v>6</v>
      </c>
      <c r="AQ20" s="2">
        <v>12</v>
      </c>
      <c r="AR20" s="2">
        <v>9</v>
      </c>
      <c r="AS20" s="2">
        <v>4</v>
      </c>
      <c r="AT20" s="2">
        <v>30</v>
      </c>
      <c r="AU20" s="2">
        <v>25</v>
      </c>
      <c r="AV20" s="2">
        <v>4</v>
      </c>
      <c r="AW20" s="2">
        <v>0</v>
      </c>
      <c r="AX20" s="2">
        <v>1</v>
      </c>
      <c r="AY20" s="2">
        <v>1</v>
      </c>
      <c r="AZ20" s="2">
        <v>1</v>
      </c>
      <c r="BA20" s="2">
        <v>5</v>
      </c>
      <c r="BB20" s="2">
        <v>1</v>
      </c>
      <c r="BC20" s="2">
        <v>0</v>
      </c>
      <c r="BD20" s="2">
        <v>1</v>
      </c>
      <c r="BE20" s="2">
        <v>0</v>
      </c>
      <c r="BF20" s="2">
        <v>0</v>
      </c>
      <c r="BG20" s="2">
        <v>0</v>
      </c>
      <c r="BH20" s="2">
        <v>4</v>
      </c>
      <c r="BI20" s="2">
        <v>7</v>
      </c>
      <c r="BJ20" s="2">
        <v>2</v>
      </c>
      <c r="BK20" s="2">
        <v>0</v>
      </c>
      <c r="BL20" s="2">
        <v>0</v>
      </c>
      <c r="BM20" s="2">
        <v>0</v>
      </c>
      <c r="BN20" s="2">
        <v>6</v>
      </c>
      <c r="BO20" s="2">
        <v>1</v>
      </c>
      <c r="BP20" s="2">
        <v>1</v>
      </c>
      <c r="BQ20" s="2">
        <v>1</v>
      </c>
      <c r="BR20" s="2">
        <v>4</v>
      </c>
      <c r="BS20" s="2">
        <v>0</v>
      </c>
      <c r="BT20" s="2">
        <v>1</v>
      </c>
      <c r="BU20" s="2">
        <v>3</v>
      </c>
      <c r="BV20" s="2">
        <v>14</v>
      </c>
      <c r="BW20" s="2">
        <v>13</v>
      </c>
      <c r="BX20" s="2">
        <v>45</v>
      </c>
      <c r="BY20" s="2">
        <v>27</v>
      </c>
      <c r="BZ20" s="2">
        <v>6</v>
      </c>
      <c r="CA20" s="2">
        <v>12</v>
      </c>
      <c r="CB20" s="2">
        <v>1</v>
      </c>
      <c r="CC20" s="2">
        <v>21</v>
      </c>
      <c r="CD20" s="2">
        <v>4</v>
      </c>
      <c r="CE20" s="2">
        <v>25</v>
      </c>
      <c r="CF20" s="2">
        <v>7</v>
      </c>
      <c r="CG20" s="2">
        <v>29</v>
      </c>
      <c r="CH20" s="2">
        <v>1</v>
      </c>
      <c r="CI20" s="2">
        <v>0</v>
      </c>
      <c r="CJ20" s="2">
        <v>0</v>
      </c>
      <c r="CK20" s="2">
        <v>0</v>
      </c>
      <c r="CL20" s="2">
        <v>0</v>
      </c>
      <c r="CM20" s="2">
        <v>0</v>
      </c>
      <c r="CN20" s="2">
        <v>0</v>
      </c>
      <c r="CO20" s="2">
        <v>0</v>
      </c>
      <c r="CP20" s="2">
        <v>0</v>
      </c>
      <c r="CQ20" s="2">
        <v>0</v>
      </c>
      <c r="CR20" s="2">
        <v>0</v>
      </c>
      <c r="CS20" s="2">
        <v>0</v>
      </c>
      <c r="CT20" s="2">
        <v>0</v>
      </c>
      <c r="CU20" s="2">
        <v>0</v>
      </c>
      <c r="CV20" s="2">
        <v>0</v>
      </c>
      <c r="CW20" s="2">
        <v>0</v>
      </c>
      <c r="CX20" s="2">
        <v>0</v>
      </c>
      <c r="CY20" s="2">
        <v>0</v>
      </c>
      <c r="CZ20" s="2">
        <v>0</v>
      </c>
      <c r="DA20" s="2">
        <v>0</v>
      </c>
      <c r="DB20" s="2">
        <v>0</v>
      </c>
      <c r="DC20" s="2">
        <v>0</v>
      </c>
      <c r="DD20" s="2">
        <v>0</v>
      </c>
      <c r="DE20" s="2">
        <v>0</v>
      </c>
      <c r="DF20" s="2">
        <v>0</v>
      </c>
      <c r="DG20" s="2">
        <v>0</v>
      </c>
      <c r="DH20" s="2">
        <v>0</v>
      </c>
      <c r="DI20" s="2">
        <v>0</v>
      </c>
      <c r="DJ20" s="2">
        <v>0</v>
      </c>
      <c r="DK20" s="2">
        <v>1</v>
      </c>
      <c r="DL20" s="2">
        <v>0</v>
      </c>
      <c r="DM20" s="2">
        <v>0</v>
      </c>
      <c r="DN20" s="2">
        <v>0</v>
      </c>
      <c r="DO20" s="2">
        <v>0</v>
      </c>
      <c r="DP20" s="2">
        <v>1</v>
      </c>
      <c r="DQ20" s="2">
        <v>0</v>
      </c>
      <c r="DR20" s="2">
        <v>1</v>
      </c>
      <c r="DS20" s="2">
        <v>0</v>
      </c>
      <c r="DT20" s="2">
        <v>0</v>
      </c>
      <c r="DU20" s="2">
        <v>0</v>
      </c>
      <c r="DV20" s="2">
        <v>0</v>
      </c>
      <c r="DW20" s="2">
        <v>0</v>
      </c>
      <c r="DX20" s="2">
        <v>0</v>
      </c>
      <c r="DY20" s="2">
        <v>0</v>
      </c>
      <c r="DZ20" s="2">
        <v>0</v>
      </c>
      <c r="EA20" s="2">
        <v>1</v>
      </c>
      <c r="EB20" s="2">
        <v>0</v>
      </c>
      <c r="EC20" s="2">
        <v>0</v>
      </c>
      <c r="ED20" s="2">
        <v>0</v>
      </c>
      <c r="EE20" s="2">
        <v>1</v>
      </c>
      <c r="EF20" s="2">
        <v>0</v>
      </c>
      <c r="EG20" s="2">
        <v>0</v>
      </c>
      <c r="EH20" s="2">
        <v>0</v>
      </c>
      <c r="EI20" s="2">
        <v>0</v>
      </c>
      <c r="EJ20" s="2">
        <v>0</v>
      </c>
      <c r="EK20" s="2">
        <v>0</v>
      </c>
      <c r="EL20" s="2">
        <v>0</v>
      </c>
      <c r="EM20" s="2">
        <v>0</v>
      </c>
      <c r="EN20" s="2">
        <v>0</v>
      </c>
      <c r="EO20" s="2">
        <v>0</v>
      </c>
      <c r="EP20" s="2">
        <v>0</v>
      </c>
      <c r="EQ20" s="2">
        <v>0</v>
      </c>
      <c r="ER20" s="2">
        <v>0</v>
      </c>
      <c r="ES20" s="2">
        <v>0</v>
      </c>
      <c r="ET20" s="2">
        <v>1</v>
      </c>
      <c r="EU20" s="2">
        <v>0</v>
      </c>
      <c r="EV20" s="15">
        <v>535</v>
      </c>
    </row>
    <row r="21" spans="4:152" x14ac:dyDescent="0.25">
      <c r="D21" s="68"/>
      <c r="E21" s="8" t="s">
        <v>25</v>
      </c>
      <c r="F21" s="9"/>
      <c r="G21" s="12">
        <v>273</v>
      </c>
      <c r="H21" s="14">
        <v>94</v>
      </c>
      <c r="I21" s="2">
        <v>6</v>
      </c>
      <c r="J21" s="2">
        <v>11</v>
      </c>
      <c r="K21" s="2">
        <v>7</v>
      </c>
      <c r="L21" s="2">
        <v>42</v>
      </c>
      <c r="M21" s="2">
        <v>8</v>
      </c>
      <c r="N21" s="2">
        <v>72</v>
      </c>
      <c r="O21" s="2">
        <v>38</v>
      </c>
      <c r="P21" s="2">
        <v>4</v>
      </c>
      <c r="Q21" s="2">
        <v>17</v>
      </c>
      <c r="R21" s="2">
        <v>7</v>
      </c>
      <c r="S21" s="2">
        <v>1</v>
      </c>
      <c r="T21" s="2">
        <v>64</v>
      </c>
      <c r="U21" s="2">
        <v>4</v>
      </c>
      <c r="V21" s="2">
        <v>4</v>
      </c>
      <c r="W21" s="2">
        <v>10</v>
      </c>
      <c r="X21" s="2">
        <v>24</v>
      </c>
      <c r="Y21" s="2">
        <v>0</v>
      </c>
      <c r="Z21" s="2">
        <v>15</v>
      </c>
      <c r="AA21" s="2">
        <v>5</v>
      </c>
      <c r="AB21" s="2">
        <v>127</v>
      </c>
      <c r="AC21" s="2">
        <v>35</v>
      </c>
      <c r="AD21" s="2">
        <v>5</v>
      </c>
      <c r="AE21" s="2">
        <v>9</v>
      </c>
      <c r="AF21" s="2">
        <v>146</v>
      </c>
      <c r="AG21" s="2">
        <v>0</v>
      </c>
      <c r="AH21" s="2">
        <v>68</v>
      </c>
      <c r="AI21" s="2">
        <v>13</v>
      </c>
      <c r="AJ21" s="2">
        <v>5</v>
      </c>
      <c r="AK21" s="2">
        <v>61</v>
      </c>
      <c r="AL21" s="2">
        <v>5</v>
      </c>
      <c r="AM21" s="2">
        <v>2</v>
      </c>
      <c r="AN21" s="2">
        <v>2</v>
      </c>
      <c r="AO21" s="2">
        <v>9</v>
      </c>
      <c r="AP21" s="2">
        <v>31</v>
      </c>
      <c r="AQ21" s="2">
        <v>55</v>
      </c>
      <c r="AR21" s="2">
        <v>40</v>
      </c>
      <c r="AS21" s="2">
        <v>11</v>
      </c>
      <c r="AT21" s="2">
        <v>114</v>
      </c>
      <c r="AU21" s="2">
        <v>113</v>
      </c>
      <c r="AV21" s="2">
        <v>7</v>
      </c>
      <c r="AW21" s="2">
        <v>0</v>
      </c>
      <c r="AX21" s="2">
        <v>7</v>
      </c>
      <c r="AY21" s="2">
        <v>0</v>
      </c>
      <c r="AZ21" s="2">
        <v>9</v>
      </c>
      <c r="BA21" s="2">
        <v>24</v>
      </c>
      <c r="BB21" s="2">
        <v>3</v>
      </c>
      <c r="BC21" s="2">
        <v>1</v>
      </c>
      <c r="BD21" s="2">
        <v>2</v>
      </c>
      <c r="BE21" s="2">
        <v>0</v>
      </c>
      <c r="BF21" s="2">
        <v>2</v>
      </c>
      <c r="BG21" s="2">
        <v>0</v>
      </c>
      <c r="BH21" s="2">
        <v>44</v>
      </c>
      <c r="BI21" s="2">
        <v>45</v>
      </c>
      <c r="BJ21" s="2">
        <v>23</v>
      </c>
      <c r="BK21" s="2">
        <v>13</v>
      </c>
      <c r="BL21" s="2">
        <v>7</v>
      </c>
      <c r="BM21" s="2">
        <v>3</v>
      </c>
      <c r="BN21" s="2">
        <v>26</v>
      </c>
      <c r="BO21" s="2">
        <v>7</v>
      </c>
      <c r="BP21" s="2">
        <v>11</v>
      </c>
      <c r="BQ21" s="2">
        <v>27</v>
      </c>
      <c r="BR21" s="2">
        <v>24</v>
      </c>
      <c r="BS21" s="2">
        <v>8</v>
      </c>
      <c r="BT21" s="2">
        <v>10</v>
      </c>
      <c r="BU21" s="2">
        <v>35</v>
      </c>
      <c r="BV21" s="2">
        <v>43</v>
      </c>
      <c r="BW21" s="2">
        <v>47</v>
      </c>
      <c r="BX21" s="2">
        <v>196</v>
      </c>
      <c r="BY21" s="2">
        <v>137</v>
      </c>
      <c r="BZ21" s="2">
        <v>27</v>
      </c>
      <c r="CA21" s="2">
        <v>44</v>
      </c>
      <c r="CB21" s="2">
        <v>12</v>
      </c>
      <c r="CC21" s="2">
        <v>138</v>
      </c>
      <c r="CD21" s="2">
        <v>26</v>
      </c>
      <c r="CE21" s="2">
        <v>126</v>
      </c>
      <c r="CF21" s="2">
        <v>38</v>
      </c>
      <c r="CG21" s="2">
        <v>162</v>
      </c>
      <c r="CH21" s="2">
        <v>0</v>
      </c>
      <c r="CI21" s="2">
        <v>0</v>
      </c>
      <c r="CJ21" s="2">
        <v>1</v>
      </c>
      <c r="CK21" s="2">
        <v>0</v>
      </c>
      <c r="CL21" s="2">
        <v>4</v>
      </c>
      <c r="CM21" s="2">
        <v>1</v>
      </c>
      <c r="CN21" s="2">
        <v>0</v>
      </c>
      <c r="CO21" s="2">
        <v>1</v>
      </c>
      <c r="CP21" s="2">
        <v>3</v>
      </c>
      <c r="CQ21" s="2">
        <v>1</v>
      </c>
      <c r="CR21" s="2">
        <v>1</v>
      </c>
      <c r="CS21" s="2">
        <v>2</v>
      </c>
      <c r="CT21" s="2">
        <v>1</v>
      </c>
      <c r="CU21" s="2">
        <v>0</v>
      </c>
      <c r="CV21" s="2">
        <v>0</v>
      </c>
      <c r="CW21" s="2">
        <v>0</v>
      </c>
      <c r="CX21" s="2">
        <v>0</v>
      </c>
      <c r="CY21" s="2">
        <v>1</v>
      </c>
      <c r="CZ21" s="2">
        <v>0</v>
      </c>
      <c r="DA21" s="2">
        <v>0</v>
      </c>
      <c r="DB21" s="2">
        <v>1</v>
      </c>
      <c r="DC21" s="2">
        <v>1</v>
      </c>
      <c r="DD21" s="2">
        <v>0</v>
      </c>
      <c r="DE21" s="2">
        <v>0</v>
      </c>
      <c r="DF21" s="2">
        <v>0</v>
      </c>
      <c r="DG21" s="2">
        <v>0</v>
      </c>
      <c r="DH21" s="2">
        <v>0</v>
      </c>
      <c r="DI21" s="2">
        <v>0</v>
      </c>
      <c r="DJ21" s="2">
        <v>3</v>
      </c>
      <c r="DK21" s="2">
        <v>8</v>
      </c>
      <c r="DL21" s="2">
        <v>1</v>
      </c>
      <c r="DM21" s="2">
        <v>0</v>
      </c>
      <c r="DN21" s="2">
        <v>0</v>
      </c>
      <c r="DO21" s="2">
        <v>1</v>
      </c>
      <c r="DP21" s="2">
        <v>0</v>
      </c>
      <c r="DQ21" s="2">
        <v>1</v>
      </c>
      <c r="DR21" s="2">
        <v>1</v>
      </c>
      <c r="DS21" s="2">
        <v>0</v>
      </c>
      <c r="DT21" s="2">
        <v>0</v>
      </c>
      <c r="DU21" s="2">
        <v>1</v>
      </c>
      <c r="DV21" s="2">
        <v>0</v>
      </c>
      <c r="DW21" s="2">
        <v>0</v>
      </c>
      <c r="DX21" s="2">
        <v>0</v>
      </c>
      <c r="DY21" s="2">
        <v>0</v>
      </c>
      <c r="DZ21" s="2">
        <v>0</v>
      </c>
      <c r="EA21" s="2">
        <v>8</v>
      </c>
      <c r="EB21" s="2">
        <v>0</v>
      </c>
      <c r="EC21" s="2">
        <v>0</v>
      </c>
      <c r="ED21" s="2">
        <v>0</v>
      </c>
      <c r="EE21" s="2">
        <v>0</v>
      </c>
      <c r="EF21" s="2">
        <v>0</v>
      </c>
      <c r="EG21" s="2">
        <v>0</v>
      </c>
      <c r="EH21" s="2">
        <v>2</v>
      </c>
      <c r="EI21" s="2">
        <v>0</v>
      </c>
      <c r="EJ21" s="2">
        <v>0</v>
      </c>
      <c r="EK21" s="2">
        <v>0</v>
      </c>
      <c r="EL21" s="2">
        <v>0</v>
      </c>
      <c r="EM21" s="2">
        <v>0</v>
      </c>
      <c r="EN21" s="2">
        <v>0</v>
      </c>
      <c r="EO21" s="2">
        <v>0</v>
      </c>
      <c r="EP21" s="2">
        <v>0</v>
      </c>
      <c r="EQ21" s="2">
        <v>1</v>
      </c>
      <c r="ER21" s="2">
        <v>0</v>
      </c>
      <c r="ES21" s="2">
        <v>1</v>
      </c>
      <c r="ET21" s="2">
        <v>7</v>
      </c>
      <c r="EU21" s="2">
        <v>0</v>
      </c>
      <c r="EV21" s="15">
        <v>2664</v>
      </c>
    </row>
    <row r="22" spans="4:152" x14ac:dyDescent="0.25">
      <c r="D22" s="68"/>
      <c r="E22" s="8" t="s">
        <v>26</v>
      </c>
      <c r="F22" s="9"/>
      <c r="G22" s="12">
        <v>1023</v>
      </c>
      <c r="H22" s="14">
        <v>351</v>
      </c>
      <c r="I22" s="2">
        <v>30</v>
      </c>
      <c r="J22" s="2">
        <v>40</v>
      </c>
      <c r="K22" s="2">
        <v>26</v>
      </c>
      <c r="L22" s="2">
        <v>108</v>
      </c>
      <c r="M22" s="2">
        <v>27</v>
      </c>
      <c r="N22" s="2">
        <v>211</v>
      </c>
      <c r="O22" s="2">
        <v>154</v>
      </c>
      <c r="P22" s="2">
        <v>12</v>
      </c>
      <c r="Q22" s="2">
        <v>96</v>
      </c>
      <c r="R22" s="2">
        <v>32</v>
      </c>
      <c r="S22" s="2">
        <v>11</v>
      </c>
      <c r="T22" s="2">
        <v>264</v>
      </c>
      <c r="U22" s="2">
        <v>12</v>
      </c>
      <c r="V22" s="2">
        <v>17</v>
      </c>
      <c r="W22" s="2">
        <v>60</v>
      </c>
      <c r="X22" s="2">
        <v>130</v>
      </c>
      <c r="Y22" s="2">
        <v>2</v>
      </c>
      <c r="Z22" s="2">
        <v>35</v>
      </c>
      <c r="AA22" s="2">
        <v>18</v>
      </c>
      <c r="AB22" s="2">
        <v>448</v>
      </c>
      <c r="AC22" s="2">
        <v>87</v>
      </c>
      <c r="AD22" s="2">
        <v>10</v>
      </c>
      <c r="AE22" s="2">
        <v>32</v>
      </c>
      <c r="AF22" s="2">
        <v>569</v>
      </c>
      <c r="AG22" s="2">
        <v>5</v>
      </c>
      <c r="AH22" s="2">
        <v>246</v>
      </c>
      <c r="AI22" s="2">
        <v>54</v>
      </c>
      <c r="AJ22" s="2">
        <v>15</v>
      </c>
      <c r="AK22" s="2">
        <v>177</v>
      </c>
      <c r="AL22" s="2">
        <v>32</v>
      </c>
      <c r="AM22" s="2">
        <v>5</v>
      </c>
      <c r="AN22" s="2">
        <v>6</v>
      </c>
      <c r="AO22" s="2">
        <v>57</v>
      </c>
      <c r="AP22" s="2">
        <v>105</v>
      </c>
      <c r="AQ22" s="2">
        <v>246</v>
      </c>
      <c r="AR22" s="2">
        <v>175</v>
      </c>
      <c r="AS22" s="2">
        <v>56</v>
      </c>
      <c r="AT22" s="2">
        <v>428</v>
      </c>
      <c r="AU22" s="2">
        <v>372</v>
      </c>
      <c r="AV22" s="2">
        <v>39</v>
      </c>
      <c r="AW22" s="2">
        <v>4</v>
      </c>
      <c r="AX22" s="2">
        <v>13</v>
      </c>
      <c r="AY22" s="2">
        <v>5</v>
      </c>
      <c r="AZ22" s="2">
        <v>34</v>
      </c>
      <c r="BA22" s="2">
        <v>106</v>
      </c>
      <c r="BB22" s="2">
        <v>15</v>
      </c>
      <c r="BC22" s="2">
        <v>4</v>
      </c>
      <c r="BD22" s="2">
        <v>12</v>
      </c>
      <c r="BE22" s="2">
        <v>2</v>
      </c>
      <c r="BF22" s="2">
        <v>8</v>
      </c>
      <c r="BG22" s="2">
        <v>4</v>
      </c>
      <c r="BH22" s="2">
        <v>130</v>
      </c>
      <c r="BI22" s="2">
        <v>170</v>
      </c>
      <c r="BJ22" s="2">
        <v>53</v>
      </c>
      <c r="BK22" s="2">
        <v>64</v>
      </c>
      <c r="BL22" s="2">
        <v>15</v>
      </c>
      <c r="BM22" s="2">
        <v>11</v>
      </c>
      <c r="BN22" s="2">
        <v>68</v>
      </c>
      <c r="BO22" s="2">
        <v>17</v>
      </c>
      <c r="BP22" s="2">
        <v>34</v>
      </c>
      <c r="BQ22" s="2">
        <v>83</v>
      </c>
      <c r="BR22" s="2">
        <v>115</v>
      </c>
      <c r="BS22" s="2">
        <v>21</v>
      </c>
      <c r="BT22" s="2">
        <v>28</v>
      </c>
      <c r="BU22" s="2">
        <v>107</v>
      </c>
      <c r="BV22" s="2">
        <v>185</v>
      </c>
      <c r="BW22" s="2">
        <v>193</v>
      </c>
      <c r="BX22" s="2">
        <v>743</v>
      </c>
      <c r="BY22" s="2">
        <v>511</v>
      </c>
      <c r="BZ22" s="2">
        <v>68</v>
      </c>
      <c r="CA22" s="2">
        <v>134</v>
      </c>
      <c r="CB22" s="2">
        <v>45</v>
      </c>
      <c r="CC22" s="2">
        <v>531</v>
      </c>
      <c r="CD22" s="2">
        <v>89</v>
      </c>
      <c r="CE22" s="2">
        <v>493</v>
      </c>
      <c r="CF22" s="2">
        <v>123</v>
      </c>
      <c r="CG22" s="2">
        <v>562</v>
      </c>
      <c r="CH22" s="2">
        <v>0</v>
      </c>
      <c r="CI22" s="2">
        <v>0</v>
      </c>
      <c r="CJ22" s="2">
        <v>0</v>
      </c>
      <c r="CK22" s="2">
        <v>0</v>
      </c>
      <c r="CL22" s="2">
        <v>14</v>
      </c>
      <c r="CM22" s="2">
        <v>0</v>
      </c>
      <c r="CN22" s="2">
        <v>1</v>
      </c>
      <c r="CO22" s="2">
        <v>1</v>
      </c>
      <c r="CP22" s="2">
        <v>3</v>
      </c>
      <c r="CQ22" s="2">
        <v>1</v>
      </c>
      <c r="CR22" s="2">
        <v>0</v>
      </c>
      <c r="CS22" s="2">
        <v>7</v>
      </c>
      <c r="CT22" s="2">
        <v>0</v>
      </c>
      <c r="CU22" s="2">
        <v>1</v>
      </c>
      <c r="CV22" s="2">
        <v>2</v>
      </c>
      <c r="CW22" s="2">
        <v>2</v>
      </c>
      <c r="CX22" s="2">
        <v>1</v>
      </c>
      <c r="CY22" s="2">
        <v>2</v>
      </c>
      <c r="CZ22" s="2">
        <v>1</v>
      </c>
      <c r="DA22" s="2">
        <v>3</v>
      </c>
      <c r="DB22" s="2">
        <v>0</v>
      </c>
      <c r="DC22" s="2">
        <v>3</v>
      </c>
      <c r="DD22" s="2">
        <v>1</v>
      </c>
      <c r="DE22" s="2">
        <v>1</v>
      </c>
      <c r="DF22" s="2">
        <v>1</v>
      </c>
      <c r="DG22" s="2">
        <v>1</v>
      </c>
      <c r="DH22" s="2">
        <v>2</v>
      </c>
      <c r="DI22" s="2">
        <v>1</v>
      </c>
      <c r="DJ22" s="2">
        <v>5</v>
      </c>
      <c r="DK22" s="2">
        <v>12</v>
      </c>
      <c r="DL22" s="2">
        <v>1</v>
      </c>
      <c r="DM22" s="2">
        <v>1</v>
      </c>
      <c r="DN22" s="2">
        <v>1</v>
      </c>
      <c r="DO22" s="2">
        <v>2</v>
      </c>
      <c r="DP22" s="2">
        <v>4</v>
      </c>
      <c r="DQ22" s="2">
        <v>2</v>
      </c>
      <c r="DR22" s="2">
        <v>7</v>
      </c>
      <c r="DS22" s="2">
        <v>1</v>
      </c>
      <c r="DT22" s="2">
        <v>1</v>
      </c>
      <c r="DU22" s="2">
        <v>0</v>
      </c>
      <c r="DV22" s="2">
        <v>2</v>
      </c>
      <c r="DW22" s="2">
        <v>3</v>
      </c>
      <c r="DX22" s="2">
        <v>1</v>
      </c>
      <c r="DY22" s="2">
        <v>1</v>
      </c>
      <c r="DZ22" s="2">
        <v>2</v>
      </c>
      <c r="EA22" s="2">
        <v>14</v>
      </c>
      <c r="EB22" s="2">
        <v>1</v>
      </c>
      <c r="EC22" s="2">
        <v>6</v>
      </c>
      <c r="ED22" s="2">
        <v>2</v>
      </c>
      <c r="EE22" s="2">
        <v>1</v>
      </c>
      <c r="EF22" s="2">
        <v>2</v>
      </c>
      <c r="EG22" s="2">
        <v>3</v>
      </c>
      <c r="EH22" s="2">
        <v>1</v>
      </c>
      <c r="EI22" s="2">
        <v>1</v>
      </c>
      <c r="EJ22" s="2">
        <v>2</v>
      </c>
      <c r="EK22" s="2">
        <v>1</v>
      </c>
      <c r="EL22" s="2">
        <v>1</v>
      </c>
      <c r="EM22" s="2">
        <v>5</v>
      </c>
      <c r="EN22" s="2">
        <v>2</v>
      </c>
      <c r="EO22" s="2">
        <v>0</v>
      </c>
      <c r="EP22" s="2">
        <v>1</v>
      </c>
      <c r="EQ22" s="2">
        <v>2</v>
      </c>
      <c r="ER22" s="2">
        <v>1</v>
      </c>
      <c r="ES22" s="2">
        <v>8</v>
      </c>
      <c r="ET22" s="2">
        <v>34</v>
      </c>
      <c r="EU22" s="2">
        <v>0</v>
      </c>
      <c r="EV22" s="15">
        <v>9749</v>
      </c>
    </row>
    <row r="23" spans="4:152" x14ac:dyDescent="0.25">
      <c r="D23" s="68"/>
      <c r="E23" s="8" t="s">
        <v>27</v>
      </c>
      <c r="F23" s="9"/>
      <c r="G23" s="12">
        <v>654</v>
      </c>
      <c r="H23" s="14">
        <v>217</v>
      </c>
      <c r="I23" s="2">
        <v>17</v>
      </c>
      <c r="J23" s="2">
        <v>30</v>
      </c>
      <c r="K23" s="2">
        <v>17</v>
      </c>
      <c r="L23" s="2">
        <v>68</v>
      </c>
      <c r="M23" s="2">
        <v>23</v>
      </c>
      <c r="N23" s="2">
        <v>134</v>
      </c>
      <c r="O23" s="2">
        <v>104</v>
      </c>
      <c r="P23" s="2">
        <v>6</v>
      </c>
      <c r="Q23" s="2">
        <v>61</v>
      </c>
      <c r="R23" s="2">
        <v>23</v>
      </c>
      <c r="S23" s="2">
        <v>9</v>
      </c>
      <c r="T23" s="2">
        <v>167</v>
      </c>
      <c r="U23" s="2">
        <v>10</v>
      </c>
      <c r="V23" s="2">
        <v>14</v>
      </c>
      <c r="W23" s="2">
        <v>35</v>
      </c>
      <c r="X23" s="2">
        <v>79</v>
      </c>
      <c r="Y23" s="2">
        <v>2</v>
      </c>
      <c r="Z23" s="2">
        <v>27</v>
      </c>
      <c r="AA23" s="2">
        <v>11</v>
      </c>
      <c r="AB23" s="2">
        <v>283</v>
      </c>
      <c r="AC23" s="2">
        <v>59</v>
      </c>
      <c r="AD23" s="2">
        <v>6</v>
      </c>
      <c r="AE23" s="2">
        <v>21</v>
      </c>
      <c r="AF23" s="2">
        <v>373</v>
      </c>
      <c r="AG23" s="2">
        <v>4</v>
      </c>
      <c r="AH23" s="2">
        <v>164</v>
      </c>
      <c r="AI23" s="2">
        <v>40</v>
      </c>
      <c r="AJ23" s="2">
        <v>11</v>
      </c>
      <c r="AK23" s="2">
        <v>111</v>
      </c>
      <c r="AL23" s="2">
        <v>20</v>
      </c>
      <c r="AM23" s="2">
        <v>4</v>
      </c>
      <c r="AN23" s="2">
        <v>5</v>
      </c>
      <c r="AO23" s="2">
        <v>33</v>
      </c>
      <c r="AP23" s="2">
        <v>65</v>
      </c>
      <c r="AQ23" s="2">
        <v>158</v>
      </c>
      <c r="AR23" s="2">
        <v>111</v>
      </c>
      <c r="AS23" s="2">
        <v>32</v>
      </c>
      <c r="AT23" s="2">
        <v>272</v>
      </c>
      <c r="AU23" s="2">
        <v>251</v>
      </c>
      <c r="AV23" s="2">
        <v>25</v>
      </c>
      <c r="AW23" s="2">
        <v>2</v>
      </c>
      <c r="AX23" s="2">
        <v>6</v>
      </c>
      <c r="AY23" s="2">
        <v>3</v>
      </c>
      <c r="AZ23" s="2">
        <v>21</v>
      </c>
      <c r="BA23" s="2">
        <v>67</v>
      </c>
      <c r="BB23" s="2">
        <v>9</v>
      </c>
      <c r="BC23" s="2">
        <v>4</v>
      </c>
      <c r="BD23" s="2">
        <v>9</v>
      </c>
      <c r="BE23" s="2">
        <v>2</v>
      </c>
      <c r="BF23" s="2">
        <v>5</v>
      </c>
      <c r="BG23" s="2">
        <v>4</v>
      </c>
      <c r="BH23" s="2">
        <v>91</v>
      </c>
      <c r="BI23" s="2">
        <v>106</v>
      </c>
      <c r="BJ23" s="2">
        <v>31</v>
      </c>
      <c r="BK23" s="2">
        <v>36</v>
      </c>
      <c r="BL23" s="2">
        <v>9</v>
      </c>
      <c r="BM23" s="2">
        <v>7</v>
      </c>
      <c r="BN23" s="2">
        <v>41</v>
      </c>
      <c r="BO23" s="2">
        <v>10</v>
      </c>
      <c r="BP23" s="2">
        <v>22</v>
      </c>
      <c r="BQ23" s="2">
        <v>48</v>
      </c>
      <c r="BR23" s="2">
        <v>74</v>
      </c>
      <c r="BS23" s="2">
        <v>13</v>
      </c>
      <c r="BT23" s="2">
        <v>13</v>
      </c>
      <c r="BU23" s="2">
        <v>70</v>
      </c>
      <c r="BV23" s="2">
        <v>113</v>
      </c>
      <c r="BW23" s="2">
        <v>121</v>
      </c>
      <c r="BX23" s="2">
        <v>479</v>
      </c>
      <c r="BY23" s="2">
        <v>324</v>
      </c>
      <c r="BZ23" s="2">
        <v>43</v>
      </c>
      <c r="CA23" s="2">
        <v>88</v>
      </c>
      <c r="CB23" s="2">
        <v>23</v>
      </c>
      <c r="CC23" s="2">
        <v>342</v>
      </c>
      <c r="CD23" s="2">
        <v>59</v>
      </c>
      <c r="CE23" s="2">
        <v>316</v>
      </c>
      <c r="CF23" s="2">
        <v>78</v>
      </c>
      <c r="CG23" s="2">
        <v>355</v>
      </c>
      <c r="CH23" s="2">
        <v>0</v>
      </c>
      <c r="CI23" s="2">
        <v>0</v>
      </c>
      <c r="CJ23" s="2">
        <v>0</v>
      </c>
      <c r="CK23" s="2">
        <v>0</v>
      </c>
      <c r="CL23" s="2">
        <v>10</v>
      </c>
      <c r="CM23" s="2">
        <v>0</v>
      </c>
      <c r="CN23" s="2">
        <v>1</v>
      </c>
      <c r="CO23" s="2">
        <v>1</v>
      </c>
      <c r="CP23" s="2">
        <v>1</v>
      </c>
      <c r="CQ23" s="2">
        <v>1</v>
      </c>
      <c r="CR23" s="2">
        <v>0</v>
      </c>
      <c r="CS23" s="2">
        <v>7</v>
      </c>
      <c r="CT23" s="2">
        <v>0</v>
      </c>
      <c r="CU23" s="2">
        <v>0</v>
      </c>
      <c r="CV23" s="2">
        <v>2</v>
      </c>
      <c r="CW23" s="2">
        <v>1</v>
      </c>
      <c r="CX23" s="2">
        <v>0</v>
      </c>
      <c r="CY23" s="2">
        <v>2</v>
      </c>
      <c r="CZ23" s="2">
        <v>1</v>
      </c>
      <c r="DA23" s="2">
        <v>1</v>
      </c>
      <c r="DB23" s="2">
        <v>0</v>
      </c>
      <c r="DC23" s="2">
        <v>2</v>
      </c>
      <c r="DD23" s="2">
        <v>1</v>
      </c>
      <c r="DE23" s="2">
        <v>1</v>
      </c>
      <c r="DF23" s="2">
        <v>0</v>
      </c>
      <c r="DG23" s="2">
        <v>0</v>
      </c>
      <c r="DH23" s="2">
        <v>2</v>
      </c>
      <c r="DI23" s="2">
        <v>0</v>
      </c>
      <c r="DJ23" s="2">
        <v>3</v>
      </c>
      <c r="DK23" s="2">
        <v>9</v>
      </c>
      <c r="DL23" s="2">
        <v>1</v>
      </c>
      <c r="DM23" s="2">
        <v>0</v>
      </c>
      <c r="DN23" s="2">
        <v>1</v>
      </c>
      <c r="DO23" s="2">
        <v>0</v>
      </c>
      <c r="DP23" s="2">
        <v>1</v>
      </c>
      <c r="DQ23" s="2">
        <v>1</v>
      </c>
      <c r="DR23" s="2">
        <v>5</v>
      </c>
      <c r="DS23" s="2">
        <v>1</v>
      </c>
      <c r="DT23" s="2">
        <v>1</v>
      </c>
      <c r="DU23" s="2">
        <v>0</v>
      </c>
      <c r="DV23" s="2">
        <v>2</v>
      </c>
      <c r="DW23" s="2">
        <v>1</v>
      </c>
      <c r="DX23" s="2">
        <v>1</v>
      </c>
      <c r="DY23" s="2">
        <v>1</v>
      </c>
      <c r="DZ23" s="2">
        <v>1</v>
      </c>
      <c r="EA23" s="2">
        <v>12</v>
      </c>
      <c r="EB23" s="2">
        <v>0</v>
      </c>
      <c r="EC23" s="2">
        <v>5</v>
      </c>
      <c r="ED23" s="2">
        <v>2</v>
      </c>
      <c r="EE23" s="2">
        <v>1</v>
      </c>
      <c r="EF23" s="2">
        <v>1</v>
      </c>
      <c r="EG23" s="2">
        <v>3</v>
      </c>
      <c r="EH23" s="2">
        <v>1</v>
      </c>
      <c r="EI23" s="2">
        <v>1</v>
      </c>
      <c r="EJ23" s="2">
        <v>2</v>
      </c>
      <c r="EK23" s="2">
        <v>0</v>
      </c>
      <c r="EL23" s="2">
        <v>1</v>
      </c>
      <c r="EM23" s="2">
        <v>3</v>
      </c>
      <c r="EN23" s="2">
        <v>2</v>
      </c>
      <c r="EO23" s="2">
        <v>0</v>
      </c>
      <c r="EP23" s="2">
        <v>0</v>
      </c>
      <c r="EQ23" s="2">
        <v>1</v>
      </c>
      <c r="ER23" s="2">
        <v>1</v>
      </c>
      <c r="ES23" s="2">
        <v>5</v>
      </c>
      <c r="ET23" s="2">
        <v>24</v>
      </c>
      <c r="EU23" s="2">
        <v>0</v>
      </c>
      <c r="EV23" s="15">
        <v>6250</v>
      </c>
    </row>
    <row r="24" spans="4:152" x14ac:dyDescent="0.25">
      <c r="D24" s="68"/>
      <c r="E24" s="8" t="s">
        <v>28</v>
      </c>
      <c r="F24" s="9"/>
      <c r="G24" s="12">
        <v>369</v>
      </c>
      <c r="H24" s="14">
        <v>134</v>
      </c>
      <c r="I24" s="2">
        <v>13</v>
      </c>
      <c r="J24" s="2">
        <v>10</v>
      </c>
      <c r="K24" s="2">
        <v>9</v>
      </c>
      <c r="L24" s="2">
        <v>40</v>
      </c>
      <c r="M24" s="2">
        <v>4</v>
      </c>
      <c r="N24" s="2">
        <v>77</v>
      </c>
      <c r="O24" s="2">
        <v>50</v>
      </c>
      <c r="P24" s="2">
        <v>6</v>
      </c>
      <c r="Q24" s="2">
        <v>35</v>
      </c>
      <c r="R24" s="2">
        <v>9</v>
      </c>
      <c r="S24" s="2">
        <v>2</v>
      </c>
      <c r="T24" s="2">
        <v>97</v>
      </c>
      <c r="U24" s="2">
        <v>2</v>
      </c>
      <c r="V24" s="2">
        <v>3</v>
      </c>
      <c r="W24" s="2">
        <v>25</v>
      </c>
      <c r="X24" s="2">
        <v>51</v>
      </c>
      <c r="Y24" s="2">
        <v>0</v>
      </c>
      <c r="Z24" s="2">
        <v>8</v>
      </c>
      <c r="AA24" s="2">
        <v>7</v>
      </c>
      <c r="AB24" s="2">
        <v>165</v>
      </c>
      <c r="AC24" s="2">
        <v>28</v>
      </c>
      <c r="AD24" s="2">
        <v>4</v>
      </c>
      <c r="AE24" s="2">
        <v>11</v>
      </c>
      <c r="AF24" s="2">
        <v>196</v>
      </c>
      <c r="AG24" s="2">
        <v>1</v>
      </c>
      <c r="AH24" s="2">
        <v>82</v>
      </c>
      <c r="AI24" s="2">
        <v>14</v>
      </c>
      <c r="AJ24" s="2">
        <v>4</v>
      </c>
      <c r="AK24" s="2">
        <v>66</v>
      </c>
      <c r="AL24" s="2">
        <v>12</v>
      </c>
      <c r="AM24" s="2">
        <v>1</v>
      </c>
      <c r="AN24" s="2">
        <v>1</v>
      </c>
      <c r="AO24" s="2">
        <v>24</v>
      </c>
      <c r="AP24" s="2">
        <v>40</v>
      </c>
      <c r="AQ24" s="2">
        <v>88</v>
      </c>
      <c r="AR24" s="2">
        <v>64</v>
      </c>
      <c r="AS24" s="2">
        <v>24</v>
      </c>
      <c r="AT24" s="2">
        <v>156</v>
      </c>
      <c r="AU24" s="2">
        <v>121</v>
      </c>
      <c r="AV24" s="2">
        <v>14</v>
      </c>
      <c r="AW24" s="2">
        <v>2</v>
      </c>
      <c r="AX24" s="2">
        <v>7</v>
      </c>
      <c r="AY24" s="2">
        <v>2</v>
      </c>
      <c r="AZ24" s="2">
        <v>13</v>
      </c>
      <c r="BA24" s="2">
        <v>39</v>
      </c>
      <c r="BB24" s="2">
        <v>6</v>
      </c>
      <c r="BC24" s="2">
        <v>0</v>
      </c>
      <c r="BD24" s="2">
        <v>3</v>
      </c>
      <c r="BE24" s="2">
        <v>0</v>
      </c>
      <c r="BF24" s="2">
        <v>3</v>
      </c>
      <c r="BG24" s="2">
        <v>0</v>
      </c>
      <c r="BH24" s="2">
        <v>39</v>
      </c>
      <c r="BI24" s="2">
        <v>64</v>
      </c>
      <c r="BJ24" s="2">
        <v>22</v>
      </c>
      <c r="BK24" s="2">
        <v>28</v>
      </c>
      <c r="BL24" s="2">
        <v>6</v>
      </c>
      <c r="BM24" s="2">
        <v>4</v>
      </c>
      <c r="BN24" s="2">
        <v>27</v>
      </c>
      <c r="BO24" s="2">
        <v>7</v>
      </c>
      <c r="BP24" s="2">
        <v>12</v>
      </c>
      <c r="BQ24" s="2">
        <v>35</v>
      </c>
      <c r="BR24" s="2">
        <v>41</v>
      </c>
      <c r="BS24" s="2">
        <v>8</v>
      </c>
      <c r="BT24" s="2">
        <v>15</v>
      </c>
      <c r="BU24" s="2">
        <v>37</v>
      </c>
      <c r="BV24" s="2">
        <v>72</v>
      </c>
      <c r="BW24" s="2">
        <v>72</v>
      </c>
      <c r="BX24" s="2">
        <v>264</v>
      </c>
      <c r="BY24" s="2">
        <v>187</v>
      </c>
      <c r="BZ24" s="2">
        <v>25</v>
      </c>
      <c r="CA24" s="2">
        <v>46</v>
      </c>
      <c r="CB24" s="2">
        <v>22</v>
      </c>
      <c r="CC24" s="2">
        <v>189</v>
      </c>
      <c r="CD24" s="2">
        <v>30</v>
      </c>
      <c r="CE24" s="2">
        <v>177</v>
      </c>
      <c r="CF24" s="2">
        <v>45</v>
      </c>
      <c r="CG24" s="2">
        <v>207</v>
      </c>
      <c r="CH24" s="2">
        <v>0</v>
      </c>
      <c r="CI24" s="2">
        <v>0</v>
      </c>
      <c r="CJ24" s="2">
        <v>0</v>
      </c>
      <c r="CK24" s="2">
        <v>0</v>
      </c>
      <c r="CL24" s="2">
        <v>4</v>
      </c>
      <c r="CM24" s="2">
        <v>0</v>
      </c>
      <c r="CN24" s="2">
        <v>0</v>
      </c>
      <c r="CO24" s="2">
        <v>0</v>
      </c>
      <c r="CP24" s="2">
        <v>2</v>
      </c>
      <c r="CQ24" s="2">
        <v>0</v>
      </c>
      <c r="CR24" s="2">
        <v>0</v>
      </c>
      <c r="CS24" s="2">
        <v>0</v>
      </c>
      <c r="CT24" s="2">
        <v>0</v>
      </c>
      <c r="CU24" s="2">
        <v>1</v>
      </c>
      <c r="CV24" s="2">
        <v>0</v>
      </c>
      <c r="CW24" s="2">
        <v>1</v>
      </c>
      <c r="CX24" s="2">
        <v>1</v>
      </c>
      <c r="CY24" s="2">
        <v>0</v>
      </c>
      <c r="CZ24" s="2">
        <v>0</v>
      </c>
      <c r="DA24" s="2">
        <v>2</v>
      </c>
      <c r="DB24" s="2">
        <v>0</v>
      </c>
      <c r="DC24" s="2">
        <v>1</v>
      </c>
      <c r="DD24" s="2">
        <v>0</v>
      </c>
      <c r="DE24" s="2">
        <v>0</v>
      </c>
      <c r="DF24" s="2">
        <v>1</v>
      </c>
      <c r="DG24" s="2">
        <v>1</v>
      </c>
      <c r="DH24" s="2">
        <v>0</v>
      </c>
      <c r="DI24" s="2">
        <v>1</v>
      </c>
      <c r="DJ24" s="2">
        <v>2</v>
      </c>
      <c r="DK24" s="2">
        <v>3</v>
      </c>
      <c r="DL24" s="2">
        <v>0</v>
      </c>
      <c r="DM24" s="2">
        <v>1</v>
      </c>
      <c r="DN24" s="2">
        <v>0</v>
      </c>
      <c r="DO24" s="2">
        <v>2</v>
      </c>
      <c r="DP24" s="2">
        <v>3</v>
      </c>
      <c r="DQ24" s="2">
        <v>1</v>
      </c>
      <c r="DR24" s="2">
        <v>2</v>
      </c>
      <c r="DS24" s="2">
        <v>0</v>
      </c>
      <c r="DT24" s="2">
        <v>0</v>
      </c>
      <c r="DU24" s="2">
        <v>0</v>
      </c>
      <c r="DV24" s="2">
        <v>0</v>
      </c>
      <c r="DW24" s="2">
        <v>2</v>
      </c>
      <c r="DX24" s="2">
        <v>0</v>
      </c>
      <c r="DY24" s="2">
        <v>0</v>
      </c>
      <c r="DZ24" s="2">
        <v>1</v>
      </c>
      <c r="EA24" s="2">
        <v>2</v>
      </c>
      <c r="EB24" s="2">
        <v>1</v>
      </c>
      <c r="EC24" s="2">
        <v>1</v>
      </c>
      <c r="ED24" s="2">
        <v>0</v>
      </c>
      <c r="EE24" s="2">
        <v>0</v>
      </c>
      <c r="EF24" s="2">
        <v>1</v>
      </c>
      <c r="EG24" s="2">
        <v>0</v>
      </c>
      <c r="EH24" s="2">
        <v>0</v>
      </c>
      <c r="EI24" s="2">
        <v>0</v>
      </c>
      <c r="EJ24" s="2">
        <v>0</v>
      </c>
      <c r="EK24" s="2">
        <v>1</v>
      </c>
      <c r="EL24" s="2">
        <v>0</v>
      </c>
      <c r="EM24" s="2">
        <v>2</v>
      </c>
      <c r="EN24" s="2">
        <v>0</v>
      </c>
      <c r="EO24" s="2">
        <v>0</v>
      </c>
      <c r="EP24" s="2">
        <v>1</v>
      </c>
      <c r="EQ24" s="2">
        <v>1</v>
      </c>
      <c r="ER24" s="2">
        <v>0</v>
      </c>
      <c r="ES24" s="2">
        <v>3</v>
      </c>
      <c r="ET24" s="2">
        <v>10</v>
      </c>
      <c r="EU24" s="2">
        <v>0</v>
      </c>
      <c r="EV24" s="15">
        <v>3499</v>
      </c>
    </row>
    <row r="25" spans="4:152" x14ac:dyDescent="0.25">
      <c r="D25" s="68"/>
      <c r="E25" s="8" t="s">
        <v>29</v>
      </c>
      <c r="F25" s="9"/>
      <c r="G25" s="12">
        <v>146</v>
      </c>
      <c r="H25" s="14">
        <v>45</v>
      </c>
      <c r="I25" s="2">
        <v>4</v>
      </c>
      <c r="J25" s="2">
        <v>6</v>
      </c>
      <c r="K25" s="2">
        <v>3</v>
      </c>
      <c r="L25" s="2">
        <v>14</v>
      </c>
      <c r="M25" s="2">
        <v>0</v>
      </c>
      <c r="N25" s="2">
        <v>26</v>
      </c>
      <c r="O25" s="2">
        <v>27</v>
      </c>
      <c r="P25" s="2">
        <v>4</v>
      </c>
      <c r="Q25" s="2">
        <v>13</v>
      </c>
      <c r="R25" s="2">
        <v>3</v>
      </c>
      <c r="S25" s="2">
        <v>2</v>
      </c>
      <c r="T25" s="2">
        <v>36</v>
      </c>
      <c r="U25" s="2">
        <v>2</v>
      </c>
      <c r="V25" s="2">
        <v>0</v>
      </c>
      <c r="W25" s="2">
        <v>6</v>
      </c>
      <c r="X25" s="2">
        <v>14</v>
      </c>
      <c r="Y25" s="2">
        <v>0</v>
      </c>
      <c r="Z25" s="2">
        <v>2</v>
      </c>
      <c r="AA25" s="2">
        <v>2</v>
      </c>
      <c r="AB25" s="2">
        <v>63</v>
      </c>
      <c r="AC25" s="2">
        <v>11</v>
      </c>
      <c r="AD25" s="2">
        <v>0</v>
      </c>
      <c r="AE25" s="2">
        <v>3</v>
      </c>
      <c r="AF25" s="2">
        <v>78</v>
      </c>
      <c r="AG25" s="2">
        <v>0</v>
      </c>
      <c r="AH25" s="2">
        <v>23</v>
      </c>
      <c r="AI25" s="2">
        <v>11</v>
      </c>
      <c r="AJ25" s="2">
        <v>2</v>
      </c>
      <c r="AK25" s="2">
        <v>25</v>
      </c>
      <c r="AL25" s="2">
        <v>6</v>
      </c>
      <c r="AM25" s="2">
        <v>0</v>
      </c>
      <c r="AN25" s="2">
        <v>0</v>
      </c>
      <c r="AO25" s="2">
        <v>9</v>
      </c>
      <c r="AP25" s="2">
        <v>10</v>
      </c>
      <c r="AQ25" s="2">
        <v>26</v>
      </c>
      <c r="AR25" s="2">
        <v>18</v>
      </c>
      <c r="AS25" s="2">
        <v>4</v>
      </c>
      <c r="AT25" s="2">
        <v>50</v>
      </c>
      <c r="AU25" s="2">
        <v>46</v>
      </c>
      <c r="AV25" s="2">
        <v>4</v>
      </c>
      <c r="AW25" s="2">
        <v>0</v>
      </c>
      <c r="AX25" s="2">
        <v>3</v>
      </c>
      <c r="AY25" s="2">
        <v>1</v>
      </c>
      <c r="AZ25" s="2">
        <v>2</v>
      </c>
      <c r="BA25" s="2">
        <v>7</v>
      </c>
      <c r="BB25" s="2">
        <v>0</v>
      </c>
      <c r="BC25" s="2">
        <v>0</v>
      </c>
      <c r="BD25" s="2">
        <v>1</v>
      </c>
      <c r="BE25" s="2">
        <v>0</v>
      </c>
      <c r="BF25" s="2">
        <v>0</v>
      </c>
      <c r="BG25" s="2">
        <v>0</v>
      </c>
      <c r="BH25" s="2">
        <v>14</v>
      </c>
      <c r="BI25" s="2">
        <v>17</v>
      </c>
      <c r="BJ25" s="2">
        <v>3</v>
      </c>
      <c r="BK25" s="2">
        <v>8</v>
      </c>
      <c r="BL25" s="2">
        <v>3</v>
      </c>
      <c r="BM25" s="2">
        <v>1</v>
      </c>
      <c r="BN25" s="2">
        <v>7</v>
      </c>
      <c r="BO25" s="2">
        <v>1</v>
      </c>
      <c r="BP25" s="2">
        <v>9</v>
      </c>
      <c r="BQ25" s="2">
        <v>14</v>
      </c>
      <c r="BR25" s="2">
        <v>9</v>
      </c>
      <c r="BS25" s="2">
        <v>0</v>
      </c>
      <c r="BT25" s="2">
        <v>1</v>
      </c>
      <c r="BU25" s="2">
        <v>12</v>
      </c>
      <c r="BV25" s="2">
        <v>25</v>
      </c>
      <c r="BW25" s="2">
        <v>27</v>
      </c>
      <c r="BX25" s="2">
        <v>98</v>
      </c>
      <c r="BY25" s="2">
        <v>72</v>
      </c>
      <c r="BZ25" s="2">
        <v>12</v>
      </c>
      <c r="CA25" s="2">
        <v>13</v>
      </c>
      <c r="CB25" s="2">
        <v>5</v>
      </c>
      <c r="CC25" s="2">
        <v>85</v>
      </c>
      <c r="CD25" s="2">
        <v>8</v>
      </c>
      <c r="CE25" s="2">
        <v>67</v>
      </c>
      <c r="CF25" s="2">
        <v>14</v>
      </c>
      <c r="CG25" s="2">
        <v>78</v>
      </c>
      <c r="CH25" s="2">
        <v>0</v>
      </c>
      <c r="CI25" s="2">
        <v>0</v>
      </c>
      <c r="CJ25" s="2">
        <v>0</v>
      </c>
      <c r="CK25" s="2">
        <v>0</v>
      </c>
      <c r="CL25" s="2">
        <v>0</v>
      </c>
      <c r="CM25" s="2">
        <v>0</v>
      </c>
      <c r="CN25" s="2">
        <v>0</v>
      </c>
      <c r="CO25" s="2">
        <v>0</v>
      </c>
      <c r="CP25" s="2">
        <v>2</v>
      </c>
      <c r="CQ25" s="2">
        <v>0</v>
      </c>
      <c r="CR25" s="2">
        <v>0</v>
      </c>
      <c r="CS25" s="2">
        <v>1</v>
      </c>
      <c r="CT25" s="2">
        <v>0</v>
      </c>
      <c r="CU25" s="2">
        <v>0</v>
      </c>
      <c r="CV25" s="2">
        <v>1</v>
      </c>
      <c r="CW25" s="2">
        <v>0</v>
      </c>
      <c r="CX25" s="2">
        <v>0</v>
      </c>
      <c r="CY25" s="2">
        <v>0</v>
      </c>
      <c r="CZ25" s="2">
        <v>1</v>
      </c>
      <c r="DA25" s="2">
        <v>2</v>
      </c>
      <c r="DB25" s="2">
        <v>0</v>
      </c>
      <c r="DC25" s="2">
        <v>0</v>
      </c>
      <c r="DD25" s="2">
        <v>0</v>
      </c>
      <c r="DE25" s="2">
        <v>0</v>
      </c>
      <c r="DF25" s="2">
        <v>0</v>
      </c>
      <c r="DG25" s="2">
        <v>0</v>
      </c>
      <c r="DH25" s="2">
        <v>0</v>
      </c>
      <c r="DI25" s="2">
        <v>0</v>
      </c>
      <c r="DJ25" s="2">
        <v>1</v>
      </c>
      <c r="DK25" s="2">
        <v>2</v>
      </c>
      <c r="DL25" s="2">
        <v>0</v>
      </c>
      <c r="DM25" s="2">
        <v>0</v>
      </c>
      <c r="DN25" s="2">
        <v>1</v>
      </c>
      <c r="DO25" s="2">
        <v>0</v>
      </c>
      <c r="DP25" s="2">
        <v>0</v>
      </c>
      <c r="DQ25" s="2">
        <v>0</v>
      </c>
      <c r="DR25" s="2">
        <v>0</v>
      </c>
      <c r="DS25" s="2">
        <v>0</v>
      </c>
      <c r="DT25" s="2">
        <v>0</v>
      </c>
      <c r="DU25" s="2">
        <v>0</v>
      </c>
      <c r="DV25" s="2">
        <v>0</v>
      </c>
      <c r="DW25" s="2">
        <v>0</v>
      </c>
      <c r="DX25" s="2">
        <v>0</v>
      </c>
      <c r="DY25" s="2">
        <v>0</v>
      </c>
      <c r="DZ25" s="2">
        <v>0</v>
      </c>
      <c r="EA25" s="2">
        <v>1</v>
      </c>
      <c r="EB25" s="2">
        <v>0</v>
      </c>
      <c r="EC25" s="2">
        <v>0</v>
      </c>
      <c r="ED25" s="2">
        <v>0</v>
      </c>
      <c r="EE25" s="2">
        <v>0</v>
      </c>
      <c r="EF25" s="2">
        <v>0</v>
      </c>
      <c r="EG25" s="2">
        <v>0</v>
      </c>
      <c r="EH25" s="2">
        <v>0</v>
      </c>
      <c r="EI25" s="2">
        <v>0</v>
      </c>
      <c r="EJ25" s="2">
        <v>0</v>
      </c>
      <c r="EK25" s="2">
        <v>1</v>
      </c>
      <c r="EL25" s="2">
        <v>0</v>
      </c>
      <c r="EM25" s="2">
        <v>1</v>
      </c>
      <c r="EN25" s="2">
        <v>0</v>
      </c>
      <c r="EO25" s="2">
        <v>1</v>
      </c>
      <c r="EP25" s="2">
        <v>0</v>
      </c>
      <c r="EQ25" s="2">
        <v>0</v>
      </c>
      <c r="ER25" s="2">
        <v>0</v>
      </c>
      <c r="ES25" s="2">
        <v>1</v>
      </c>
      <c r="ET25" s="2">
        <v>5</v>
      </c>
      <c r="EU25" s="2">
        <v>0</v>
      </c>
      <c r="EV25" s="15">
        <v>1231</v>
      </c>
    </row>
    <row r="26" spans="4:152" x14ac:dyDescent="0.25">
      <c r="D26" s="67" t="s">
        <v>30</v>
      </c>
      <c r="E26" s="10" t="s">
        <v>31</v>
      </c>
      <c r="F26" s="7"/>
      <c r="G26" s="11">
        <v>750</v>
      </c>
      <c r="H26" s="13">
        <v>385</v>
      </c>
      <c r="I26" s="1">
        <v>40</v>
      </c>
      <c r="J26" s="1">
        <v>45</v>
      </c>
      <c r="K26" s="1">
        <v>21</v>
      </c>
      <c r="L26" s="1">
        <v>140</v>
      </c>
      <c r="M26" s="1">
        <v>24</v>
      </c>
      <c r="N26" s="1">
        <v>211</v>
      </c>
      <c r="O26" s="1">
        <v>128</v>
      </c>
      <c r="P26" s="1">
        <v>11</v>
      </c>
      <c r="Q26" s="1">
        <v>69</v>
      </c>
      <c r="R26" s="1">
        <v>19</v>
      </c>
      <c r="S26" s="1">
        <v>9</v>
      </c>
      <c r="T26" s="1">
        <v>155</v>
      </c>
      <c r="U26" s="1">
        <v>16</v>
      </c>
      <c r="V26" s="1">
        <v>15</v>
      </c>
      <c r="W26" s="1">
        <v>43</v>
      </c>
      <c r="X26" s="1">
        <v>101</v>
      </c>
      <c r="Y26" s="1">
        <v>1</v>
      </c>
      <c r="Z26" s="1">
        <v>31</v>
      </c>
      <c r="AA26" s="1">
        <v>15</v>
      </c>
      <c r="AB26" s="1">
        <v>366</v>
      </c>
      <c r="AC26" s="1">
        <v>79</v>
      </c>
      <c r="AD26" s="1">
        <v>6</v>
      </c>
      <c r="AE26" s="1">
        <v>32</v>
      </c>
      <c r="AF26" s="1">
        <v>373</v>
      </c>
      <c r="AG26" s="1">
        <v>2</v>
      </c>
      <c r="AH26" s="1">
        <v>167</v>
      </c>
      <c r="AI26" s="1">
        <v>51</v>
      </c>
      <c r="AJ26" s="1">
        <v>3</v>
      </c>
      <c r="AK26" s="1">
        <v>123</v>
      </c>
      <c r="AL26" s="1">
        <v>4</v>
      </c>
      <c r="AM26" s="1">
        <v>4</v>
      </c>
      <c r="AN26" s="1">
        <v>3</v>
      </c>
      <c r="AO26" s="1">
        <v>15</v>
      </c>
      <c r="AP26" s="1">
        <v>94</v>
      </c>
      <c r="AQ26" s="1">
        <v>160</v>
      </c>
      <c r="AR26" s="1">
        <v>144</v>
      </c>
      <c r="AS26" s="1">
        <v>48</v>
      </c>
      <c r="AT26" s="1">
        <v>322</v>
      </c>
      <c r="AU26" s="1">
        <v>287</v>
      </c>
      <c r="AV26" s="1">
        <v>40</v>
      </c>
      <c r="AW26" s="1">
        <v>3</v>
      </c>
      <c r="AX26" s="1">
        <v>19</v>
      </c>
      <c r="AY26" s="1">
        <v>3</v>
      </c>
      <c r="AZ26" s="1">
        <v>32</v>
      </c>
      <c r="BA26" s="1">
        <v>69</v>
      </c>
      <c r="BB26" s="1">
        <v>10</v>
      </c>
      <c r="BC26" s="1">
        <v>3</v>
      </c>
      <c r="BD26" s="1">
        <v>6</v>
      </c>
      <c r="BE26" s="1">
        <v>1</v>
      </c>
      <c r="BF26" s="1">
        <v>5</v>
      </c>
      <c r="BG26" s="1">
        <v>3</v>
      </c>
      <c r="BH26" s="1">
        <v>93</v>
      </c>
      <c r="BI26" s="1">
        <v>157</v>
      </c>
      <c r="BJ26" s="1">
        <v>47</v>
      </c>
      <c r="BK26" s="1">
        <v>48</v>
      </c>
      <c r="BL26" s="1">
        <v>11</v>
      </c>
      <c r="BM26" s="1">
        <v>8</v>
      </c>
      <c r="BN26" s="1">
        <v>50</v>
      </c>
      <c r="BO26" s="1">
        <v>15</v>
      </c>
      <c r="BP26" s="1">
        <v>23</v>
      </c>
      <c r="BQ26" s="1">
        <v>61</v>
      </c>
      <c r="BR26" s="1">
        <v>24</v>
      </c>
      <c r="BS26" s="1">
        <v>7</v>
      </c>
      <c r="BT26" s="1">
        <v>5</v>
      </c>
      <c r="BU26" s="1">
        <v>78</v>
      </c>
      <c r="BV26" s="1">
        <v>109</v>
      </c>
      <c r="BW26" s="1">
        <v>134</v>
      </c>
      <c r="BX26" s="1">
        <v>531</v>
      </c>
      <c r="BY26" s="1">
        <v>349</v>
      </c>
      <c r="BZ26" s="1">
        <v>64</v>
      </c>
      <c r="CA26" s="1">
        <v>124</v>
      </c>
      <c r="CB26" s="1">
        <v>16</v>
      </c>
      <c r="CC26" s="1">
        <v>383</v>
      </c>
      <c r="CD26" s="1">
        <v>55</v>
      </c>
      <c r="CE26" s="1">
        <v>313</v>
      </c>
      <c r="CF26" s="1">
        <v>93</v>
      </c>
      <c r="CG26" s="1">
        <v>369</v>
      </c>
      <c r="CH26" s="1">
        <v>1</v>
      </c>
      <c r="CI26" s="1">
        <v>0</v>
      </c>
      <c r="CJ26" s="1">
        <v>1</v>
      </c>
      <c r="CK26" s="1">
        <v>0</v>
      </c>
      <c r="CL26" s="1">
        <v>7</v>
      </c>
      <c r="CM26" s="1">
        <v>1</v>
      </c>
      <c r="CN26" s="1">
        <v>1</v>
      </c>
      <c r="CO26" s="1">
        <v>2</v>
      </c>
      <c r="CP26" s="1">
        <v>2</v>
      </c>
      <c r="CQ26" s="1">
        <v>1</v>
      </c>
      <c r="CR26" s="1">
        <v>0</v>
      </c>
      <c r="CS26" s="1">
        <v>7</v>
      </c>
      <c r="CT26" s="1">
        <v>0</v>
      </c>
      <c r="CU26" s="1">
        <v>0</v>
      </c>
      <c r="CV26" s="1">
        <v>2</v>
      </c>
      <c r="CW26" s="1">
        <v>2</v>
      </c>
      <c r="CX26" s="1">
        <v>0</v>
      </c>
      <c r="CY26" s="1">
        <v>1</v>
      </c>
      <c r="CZ26" s="1">
        <v>1</v>
      </c>
      <c r="DA26" s="1">
        <v>5</v>
      </c>
      <c r="DB26" s="1">
        <v>0</v>
      </c>
      <c r="DC26" s="1">
        <v>1</v>
      </c>
      <c r="DD26" s="1">
        <v>1</v>
      </c>
      <c r="DE26" s="1">
        <v>1</v>
      </c>
      <c r="DF26" s="1">
        <v>0</v>
      </c>
      <c r="DG26" s="1">
        <v>0</v>
      </c>
      <c r="DH26" s="1">
        <v>0</v>
      </c>
      <c r="DI26" s="1">
        <v>0</v>
      </c>
      <c r="DJ26" s="1">
        <v>0</v>
      </c>
      <c r="DK26" s="1">
        <v>0</v>
      </c>
      <c r="DL26" s="1">
        <v>0</v>
      </c>
      <c r="DM26" s="1">
        <v>0</v>
      </c>
      <c r="DN26" s="1">
        <v>1</v>
      </c>
      <c r="DO26" s="1">
        <v>3</v>
      </c>
      <c r="DP26" s="1">
        <v>4</v>
      </c>
      <c r="DQ26" s="1">
        <v>3</v>
      </c>
      <c r="DR26" s="1">
        <v>3</v>
      </c>
      <c r="DS26" s="1">
        <v>1</v>
      </c>
      <c r="DT26" s="1">
        <v>1</v>
      </c>
      <c r="DU26" s="1">
        <v>1</v>
      </c>
      <c r="DV26" s="1">
        <v>0</v>
      </c>
      <c r="DW26" s="1">
        <v>2</v>
      </c>
      <c r="DX26" s="1">
        <v>1</v>
      </c>
      <c r="DY26" s="1">
        <v>1</v>
      </c>
      <c r="DZ26" s="1">
        <v>0</v>
      </c>
      <c r="EA26" s="1">
        <v>7</v>
      </c>
      <c r="EB26" s="1">
        <v>1</v>
      </c>
      <c r="EC26" s="1">
        <v>4</v>
      </c>
      <c r="ED26" s="1">
        <v>1</v>
      </c>
      <c r="EE26" s="1">
        <v>1</v>
      </c>
      <c r="EF26" s="1">
        <v>1</v>
      </c>
      <c r="EG26" s="1">
        <v>2</v>
      </c>
      <c r="EH26" s="1">
        <v>0</v>
      </c>
      <c r="EI26" s="1">
        <v>0</v>
      </c>
      <c r="EJ26" s="1">
        <v>0</v>
      </c>
      <c r="EK26" s="1">
        <v>2</v>
      </c>
      <c r="EL26" s="1">
        <v>1</v>
      </c>
      <c r="EM26" s="1">
        <v>2</v>
      </c>
      <c r="EN26" s="1">
        <v>0</v>
      </c>
      <c r="EO26" s="1">
        <v>0</v>
      </c>
      <c r="EP26" s="1">
        <v>1</v>
      </c>
      <c r="EQ26" s="1">
        <v>2</v>
      </c>
      <c r="ER26" s="1">
        <v>0</v>
      </c>
      <c r="ES26" s="1">
        <v>6</v>
      </c>
      <c r="ET26" s="1">
        <v>29</v>
      </c>
      <c r="EU26" s="1">
        <v>0</v>
      </c>
      <c r="EV26" s="16">
        <v>7212</v>
      </c>
    </row>
    <row r="27" spans="4:152" x14ac:dyDescent="0.25">
      <c r="D27" s="68"/>
      <c r="E27" s="8" t="s">
        <v>32</v>
      </c>
      <c r="F27" s="9"/>
      <c r="G27" s="12">
        <v>746</v>
      </c>
      <c r="H27" s="14">
        <v>120</v>
      </c>
      <c r="I27" s="2">
        <v>3</v>
      </c>
      <c r="J27" s="2">
        <v>15</v>
      </c>
      <c r="K27" s="2">
        <v>17</v>
      </c>
      <c r="L27" s="2">
        <v>29</v>
      </c>
      <c r="M27" s="2">
        <v>15</v>
      </c>
      <c r="N27" s="2">
        <v>111</v>
      </c>
      <c r="O27" s="2">
        <v>97</v>
      </c>
      <c r="P27" s="2">
        <v>10</v>
      </c>
      <c r="Q27" s="2">
        <v>64</v>
      </c>
      <c r="R27" s="2">
        <v>25</v>
      </c>
      <c r="S27" s="2">
        <v>8</v>
      </c>
      <c r="T27" s="2">
        <v>220</v>
      </c>
      <c r="U27" s="2">
        <v>3</v>
      </c>
      <c r="V27" s="2">
        <v>8</v>
      </c>
      <c r="W27" s="2">
        <v>34</v>
      </c>
      <c r="X27" s="2">
        <v>74</v>
      </c>
      <c r="Y27" s="2">
        <v>1</v>
      </c>
      <c r="Z27" s="2">
        <v>25</v>
      </c>
      <c r="AA27" s="2">
        <v>10</v>
      </c>
      <c r="AB27" s="2">
        <v>297</v>
      </c>
      <c r="AC27" s="2">
        <v>61</v>
      </c>
      <c r="AD27" s="2">
        <v>11</v>
      </c>
      <c r="AE27" s="2">
        <v>15</v>
      </c>
      <c r="AF27" s="2">
        <v>450</v>
      </c>
      <c r="AG27" s="2">
        <v>3</v>
      </c>
      <c r="AH27" s="2">
        <v>184</v>
      </c>
      <c r="AI27" s="2">
        <v>33</v>
      </c>
      <c r="AJ27" s="2">
        <v>21</v>
      </c>
      <c r="AK27" s="2">
        <v>148</v>
      </c>
      <c r="AL27" s="2">
        <v>42</v>
      </c>
      <c r="AM27" s="2">
        <v>3</v>
      </c>
      <c r="AN27" s="2">
        <v>5</v>
      </c>
      <c r="AO27" s="2">
        <v>65</v>
      </c>
      <c r="AP27" s="2">
        <v>58</v>
      </c>
      <c r="AQ27" s="2">
        <v>179</v>
      </c>
      <c r="AR27" s="2">
        <v>98</v>
      </c>
      <c r="AS27" s="2">
        <v>27</v>
      </c>
      <c r="AT27" s="2">
        <v>300</v>
      </c>
      <c r="AU27" s="2">
        <v>269</v>
      </c>
      <c r="AV27" s="2">
        <v>14</v>
      </c>
      <c r="AW27" s="2">
        <v>1</v>
      </c>
      <c r="AX27" s="2">
        <v>5</v>
      </c>
      <c r="AY27" s="2">
        <v>4</v>
      </c>
      <c r="AZ27" s="2">
        <v>14</v>
      </c>
      <c r="BA27" s="2">
        <v>73</v>
      </c>
      <c r="BB27" s="2">
        <v>9</v>
      </c>
      <c r="BC27" s="2">
        <v>2</v>
      </c>
      <c r="BD27" s="2">
        <v>10</v>
      </c>
      <c r="BE27" s="2">
        <v>1</v>
      </c>
      <c r="BF27" s="2">
        <v>5</v>
      </c>
      <c r="BG27" s="2">
        <v>1</v>
      </c>
      <c r="BH27" s="2">
        <v>99</v>
      </c>
      <c r="BI27" s="2">
        <v>82</v>
      </c>
      <c r="BJ27" s="2">
        <v>34</v>
      </c>
      <c r="BK27" s="2">
        <v>37</v>
      </c>
      <c r="BL27" s="2">
        <v>14</v>
      </c>
      <c r="BM27" s="2">
        <v>7</v>
      </c>
      <c r="BN27" s="2">
        <v>57</v>
      </c>
      <c r="BO27" s="2">
        <v>11</v>
      </c>
      <c r="BP27" s="2">
        <v>32</v>
      </c>
      <c r="BQ27" s="2">
        <v>64</v>
      </c>
      <c r="BR27" s="2">
        <v>128</v>
      </c>
      <c r="BS27" s="2">
        <v>22</v>
      </c>
      <c r="BT27" s="2">
        <v>35</v>
      </c>
      <c r="BU27" s="2">
        <v>79</v>
      </c>
      <c r="BV27" s="2">
        <v>158</v>
      </c>
      <c r="BW27" s="2">
        <v>146</v>
      </c>
      <c r="BX27" s="2">
        <v>551</v>
      </c>
      <c r="BY27" s="2">
        <v>398</v>
      </c>
      <c r="BZ27" s="2">
        <v>49</v>
      </c>
      <c r="CA27" s="2">
        <v>79</v>
      </c>
      <c r="CB27" s="2">
        <v>47</v>
      </c>
      <c r="CC27" s="2">
        <v>392</v>
      </c>
      <c r="CD27" s="2">
        <v>72</v>
      </c>
      <c r="CE27" s="2">
        <v>398</v>
      </c>
      <c r="CF27" s="2">
        <v>89</v>
      </c>
      <c r="CG27" s="2">
        <v>462</v>
      </c>
      <c r="CH27" s="2">
        <v>0</v>
      </c>
      <c r="CI27" s="2">
        <v>0</v>
      </c>
      <c r="CJ27" s="2">
        <v>0</v>
      </c>
      <c r="CK27" s="2">
        <v>0</v>
      </c>
      <c r="CL27" s="2">
        <v>11</v>
      </c>
      <c r="CM27" s="2">
        <v>0</v>
      </c>
      <c r="CN27" s="2">
        <v>0</v>
      </c>
      <c r="CO27" s="2">
        <v>0</v>
      </c>
      <c r="CP27" s="2">
        <v>6</v>
      </c>
      <c r="CQ27" s="2">
        <v>1</v>
      </c>
      <c r="CR27" s="2">
        <v>1</v>
      </c>
      <c r="CS27" s="2">
        <v>3</v>
      </c>
      <c r="CT27" s="2">
        <v>1</v>
      </c>
      <c r="CU27" s="2">
        <v>1</v>
      </c>
      <c r="CV27" s="2">
        <v>1</v>
      </c>
      <c r="CW27" s="2">
        <v>0</v>
      </c>
      <c r="CX27" s="2">
        <v>1</v>
      </c>
      <c r="CY27" s="2">
        <v>2</v>
      </c>
      <c r="CZ27" s="2">
        <v>1</v>
      </c>
      <c r="DA27" s="2">
        <v>0</v>
      </c>
      <c r="DB27" s="2">
        <v>1</v>
      </c>
      <c r="DC27" s="2">
        <v>3</v>
      </c>
      <c r="DD27" s="2">
        <v>0</v>
      </c>
      <c r="DE27" s="2">
        <v>0</v>
      </c>
      <c r="DF27" s="2">
        <v>1</v>
      </c>
      <c r="DG27" s="2">
        <v>1</v>
      </c>
      <c r="DH27" s="2">
        <v>2</v>
      </c>
      <c r="DI27" s="2">
        <v>1</v>
      </c>
      <c r="DJ27" s="2">
        <v>9</v>
      </c>
      <c r="DK27" s="2">
        <v>23</v>
      </c>
      <c r="DL27" s="2">
        <v>2</v>
      </c>
      <c r="DM27" s="2">
        <v>1</v>
      </c>
      <c r="DN27" s="2">
        <v>1</v>
      </c>
      <c r="DO27" s="2">
        <v>0</v>
      </c>
      <c r="DP27" s="2">
        <v>1</v>
      </c>
      <c r="DQ27" s="2">
        <v>0</v>
      </c>
      <c r="DR27" s="2">
        <v>6</v>
      </c>
      <c r="DS27" s="2">
        <v>0</v>
      </c>
      <c r="DT27" s="2">
        <v>0</v>
      </c>
      <c r="DU27" s="2">
        <v>0</v>
      </c>
      <c r="DV27" s="2">
        <v>2</v>
      </c>
      <c r="DW27" s="2">
        <v>1</v>
      </c>
      <c r="DX27" s="2">
        <v>0</v>
      </c>
      <c r="DY27" s="2">
        <v>0</v>
      </c>
      <c r="DZ27" s="2">
        <v>2</v>
      </c>
      <c r="EA27" s="2">
        <v>17</v>
      </c>
      <c r="EB27" s="2">
        <v>0</v>
      </c>
      <c r="EC27" s="2">
        <v>2</v>
      </c>
      <c r="ED27" s="2">
        <v>1</v>
      </c>
      <c r="EE27" s="2">
        <v>1</v>
      </c>
      <c r="EF27" s="2">
        <v>1</v>
      </c>
      <c r="EG27" s="2">
        <v>1</v>
      </c>
      <c r="EH27" s="2">
        <v>3</v>
      </c>
      <c r="EI27" s="2">
        <v>1</v>
      </c>
      <c r="EJ27" s="2">
        <v>2</v>
      </c>
      <c r="EK27" s="2">
        <v>0</v>
      </c>
      <c r="EL27" s="2">
        <v>0</v>
      </c>
      <c r="EM27" s="2">
        <v>4</v>
      </c>
      <c r="EN27" s="2">
        <v>2</v>
      </c>
      <c r="EO27" s="2">
        <v>1</v>
      </c>
      <c r="EP27" s="2">
        <v>0</v>
      </c>
      <c r="EQ27" s="2">
        <v>1</v>
      </c>
      <c r="ER27" s="2">
        <v>1</v>
      </c>
      <c r="ES27" s="2">
        <v>4</v>
      </c>
      <c r="ET27" s="2">
        <v>18</v>
      </c>
      <c r="EU27" s="2">
        <v>0</v>
      </c>
      <c r="EV27" s="15">
        <v>6967</v>
      </c>
    </row>
    <row r="28" spans="4:152" x14ac:dyDescent="0.25">
      <c r="D28" s="67" t="s">
        <v>33</v>
      </c>
      <c r="E28" s="10" t="s">
        <v>34</v>
      </c>
      <c r="F28" s="7"/>
      <c r="G28" s="11">
        <v>1182</v>
      </c>
      <c r="H28" s="13">
        <v>418</v>
      </c>
      <c r="I28" s="1">
        <v>40</v>
      </c>
      <c r="J28" s="1">
        <v>60</v>
      </c>
      <c r="K28" s="1">
        <v>31</v>
      </c>
      <c r="L28" s="1">
        <v>151</v>
      </c>
      <c r="M28" s="1">
        <v>39</v>
      </c>
      <c r="N28" s="1">
        <v>294</v>
      </c>
      <c r="O28" s="1">
        <v>214</v>
      </c>
      <c r="P28" s="1">
        <v>21</v>
      </c>
      <c r="Q28" s="1">
        <v>129</v>
      </c>
      <c r="R28" s="1">
        <v>44</v>
      </c>
      <c r="S28" s="1">
        <v>17</v>
      </c>
      <c r="T28" s="1">
        <v>353</v>
      </c>
      <c r="U28" s="1">
        <v>18</v>
      </c>
      <c r="V28" s="1">
        <v>21</v>
      </c>
      <c r="W28" s="1">
        <v>69</v>
      </c>
      <c r="X28" s="1">
        <v>171</v>
      </c>
      <c r="Y28" s="1">
        <v>2</v>
      </c>
      <c r="Z28" s="1">
        <v>52</v>
      </c>
      <c r="AA28" s="1">
        <v>21</v>
      </c>
      <c r="AB28" s="1">
        <v>631</v>
      </c>
      <c r="AC28" s="1">
        <v>125</v>
      </c>
      <c r="AD28" s="1">
        <v>17</v>
      </c>
      <c r="AE28" s="1">
        <v>40</v>
      </c>
      <c r="AF28" s="1">
        <v>694</v>
      </c>
      <c r="AG28" s="1">
        <v>3</v>
      </c>
      <c r="AH28" s="1">
        <v>288</v>
      </c>
      <c r="AI28" s="1">
        <v>64</v>
      </c>
      <c r="AJ28" s="1">
        <v>19</v>
      </c>
      <c r="AK28" s="1">
        <v>212</v>
      </c>
      <c r="AL28" s="1">
        <v>39</v>
      </c>
      <c r="AM28" s="1">
        <v>7</v>
      </c>
      <c r="AN28" s="1">
        <v>8</v>
      </c>
      <c r="AO28" s="1">
        <v>71</v>
      </c>
      <c r="AP28" s="1">
        <v>137</v>
      </c>
      <c r="AQ28" s="1">
        <v>274</v>
      </c>
      <c r="AR28" s="1">
        <v>218</v>
      </c>
      <c r="AS28" s="1">
        <v>72</v>
      </c>
      <c r="AT28" s="1">
        <v>479</v>
      </c>
      <c r="AU28" s="1">
        <v>463</v>
      </c>
      <c r="AV28" s="1">
        <v>48</v>
      </c>
      <c r="AW28" s="1">
        <v>3</v>
      </c>
      <c r="AX28" s="1">
        <v>23</v>
      </c>
      <c r="AY28" s="1">
        <v>5</v>
      </c>
      <c r="AZ28" s="1">
        <v>39</v>
      </c>
      <c r="BA28" s="1">
        <v>114</v>
      </c>
      <c r="BB28" s="1">
        <v>17</v>
      </c>
      <c r="BC28" s="1">
        <v>5</v>
      </c>
      <c r="BD28" s="1">
        <v>16</v>
      </c>
      <c r="BE28" s="1">
        <v>2</v>
      </c>
      <c r="BF28" s="1">
        <v>8</v>
      </c>
      <c r="BG28" s="1">
        <v>4</v>
      </c>
      <c r="BH28" s="1">
        <v>159</v>
      </c>
      <c r="BI28" s="1">
        <v>200</v>
      </c>
      <c r="BJ28" s="1">
        <v>65</v>
      </c>
      <c r="BK28" s="1">
        <v>75</v>
      </c>
      <c r="BL28" s="1">
        <v>23</v>
      </c>
      <c r="BM28" s="1">
        <v>15</v>
      </c>
      <c r="BN28" s="1">
        <v>95</v>
      </c>
      <c r="BO28" s="1">
        <v>22</v>
      </c>
      <c r="BP28" s="1">
        <v>54</v>
      </c>
      <c r="BQ28" s="1">
        <v>91</v>
      </c>
      <c r="BR28" s="1">
        <v>148</v>
      </c>
      <c r="BS28" s="1">
        <v>26</v>
      </c>
      <c r="BT28" s="1">
        <v>37</v>
      </c>
      <c r="BU28" s="1">
        <v>146</v>
      </c>
      <c r="BV28" s="1">
        <v>217</v>
      </c>
      <c r="BW28" s="1">
        <v>246</v>
      </c>
      <c r="BX28" s="1">
        <v>879</v>
      </c>
      <c r="BY28" s="1">
        <v>582</v>
      </c>
      <c r="BZ28" s="1">
        <v>107</v>
      </c>
      <c r="CA28" s="1">
        <v>167</v>
      </c>
      <c r="CB28" s="1">
        <v>51</v>
      </c>
      <c r="CC28" s="1">
        <v>595</v>
      </c>
      <c r="CD28" s="1">
        <v>116</v>
      </c>
      <c r="CE28" s="1">
        <v>568</v>
      </c>
      <c r="CF28" s="1">
        <v>142</v>
      </c>
      <c r="CG28" s="1">
        <v>643</v>
      </c>
      <c r="CH28" s="1">
        <v>1</v>
      </c>
      <c r="CI28" s="1">
        <v>0</v>
      </c>
      <c r="CJ28" s="1">
        <v>1</v>
      </c>
      <c r="CK28" s="1">
        <v>0</v>
      </c>
      <c r="CL28" s="1">
        <v>15</v>
      </c>
      <c r="CM28" s="1">
        <v>1</v>
      </c>
      <c r="CN28" s="1">
        <v>1</v>
      </c>
      <c r="CO28" s="1">
        <v>2</v>
      </c>
      <c r="CP28" s="1">
        <v>6</v>
      </c>
      <c r="CQ28" s="1">
        <v>2</v>
      </c>
      <c r="CR28" s="1">
        <v>1</v>
      </c>
      <c r="CS28" s="1">
        <v>10</v>
      </c>
      <c r="CT28" s="1">
        <v>0</v>
      </c>
      <c r="CU28" s="1">
        <v>1</v>
      </c>
      <c r="CV28" s="1">
        <v>1</v>
      </c>
      <c r="CW28" s="1">
        <v>0</v>
      </c>
      <c r="CX28" s="1">
        <v>1</v>
      </c>
      <c r="CY28" s="1">
        <v>3</v>
      </c>
      <c r="CZ28" s="1">
        <v>2</v>
      </c>
      <c r="DA28" s="1">
        <v>5</v>
      </c>
      <c r="DB28" s="1">
        <v>1</v>
      </c>
      <c r="DC28" s="1">
        <v>0</v>
      </c>
      <c r="DD28" s="1">
        <v>1</v>
      </c>
      <c r="DE28" s="1">
        <v>1</v>
      </c>
      <c r="DF28" s="1">
        <v>1</v>
      </c>
      <c r="DG28" s="1">
        <v>0</v>
      </c>
      <c r="DH28" s="1">
        <v>1</v>
      </c>
      <c r="DI28" s="1">
        <v>1</v>
      </c>
      <c r="DJ28" s="1">
        <v>7</v>
      </c>
      <c r="DK28" s="1">
        <v>18</v>
      </c>
      <c r="DL28" s="1">
        <v>2</v>
      </c>
      <c r="DM28" s="1">
        <v>1</v>
      </c>
      <c r="DN28" s="1">
        <v>2</v>
      </c>
      <c r="DO28" s="1">
        <v>3</v>
      </c>
      <c r="DP28" s="1">
        <v>5</v>
      </c>
      <c r="DQ28" s="1">
        <v>0</v>
      </c>
      <c r="DR28" s="1">
        <v>6</v>
      </c>
      <c r="DS28" s="1">
        <v>1</v>
      </c>
      <c r="DT28" s="1">
        <v>0</v>
      </c>
      <c r="DU28" s="1">
        <v>1</v>
      </c>
      <c r="DV28" s="1">
        <v>2</v>
      </c>
      <c r="DW28" s="1">
        <v>2</v>
      </c>
      <c r="DX28" s="1">
        <v>0</v>
      </c>
      <c r="DY28" s="1">
        <v>1</v>
      </c>
      <c r="DZ28" s="1">
        <v>1</v>
      </c>
      <c r="EA28" s="1">
        <v>24</v>
      </c>
      <c r="EB28" s="1">
        <v>0</v>
      </c>
      <c r="EC28" s="1">
        <v>4</v>
      </c>
      <c r="ED28" s="1">
        <v>2</v>
      </c>
      <c r="EE28" s="1">
        <v>2</v>
      </c>
      <c r="EF28" s="1">
        <v>2</v>
      </c>
      <c r="EG28" s="1">
        <v>3</v>
      </c>
      <c r="EH28" s="1">
        <v>3</v>
      </c>
      <c r="EI28" s="1">
        <v>1</v>
      </c>
      <c r="EJ28" s="1">
        <v>2</v>
      </c>
      <c r="EK28" s="1">
        <v>0</v>
      </c>
      <c r="EL28" s="1">
        <v>0</v>
      </c>
      <c r="EM28" s="1">
        <v>2</v>
      </c>
      <c r="EN28" s="1">
        <v>1</v>
      </c>
      <c r="EO28" s="1">
        <v>1</v>
      </c>
      <c r="EP28" s="1">
        <v>1</v>
      </c>
      <c r="EQ28" s="1">
        <v>2</v>
      </c>
      <c r="ER28" s="1">
        <v>1</v>
      </c>
      <c r="ES28" s="1">
        <v>5</v>
      </c>
      <c r="ET28" s="1">
        <v>28</v>
      </c>
      <c r="EU28" s="1">
        <v>0</v>
      </c>
      <c r="EV28" s="16">
        <v>11946</v>
      </c>
    </row>
    <row r="29" spans="4:152" x14ac:dyDescent="0.25">
      <c r="D29" s="68"/>
      <c r="E29" s="8" t="s">
        <v>35</v>
      </c>
      <c r="F29" s="9"/>
      <c r="G29" s="12">
        <v>137</v>
      </c>
      <c r="H29" s="14">
        <v>35</v>
      </c>
      <c r="I29" s="2">
        <v>0</v>
      </c>
      <c r="J29" s="2">
        <v>0</v>
      </c>
      <c r="K29" s="2">
        <v>0</v>
      </c>
      <c r="L29" s="2">
        <v>9</v>
      </c>
      <c r="M29" s="2">
        <v>0</v>
      </c>
      <c r="N29" s="2">
        <v>13</v>
      </c>
      <c r="O29" s="2">
        <v>5</v>
      </c>
      <c r="P29" s="2">
        <v>0</v>
      </c>
      <c r="Q29" s="2">
        <v>4</v>
      </c>
      <c r="R29" s="2">
        <v>0</v>
      </c>
      <c r="S29" s="2">
        <v>0</v>
      </c>
      <c r="T29" s="2">
        <v>9</v>
      </c>
      <c r="U29" s="2">
        <v>1</v>
      </c>
      <c r="V29" s="2">
        <v>2</v>
      </c>
      <c r="W29" s="2">
        <v>5</v>
      </c>
      <c r="X29" s="2">
        <v>1</v>
      </c>
      <c r="Y29" s="2">
        <v>0</v>
      </c>
      <c r="Z29" s="2">
        <v>2</v>
      </c>
      <c r="AA29" s="2">
        <v>2</v>
      </c>
      <c r="AB29" s="2">
        <v>10</v>
      </c>
      <c r="AC29" s="2">
        <v>8</v>
      </c>
      <c r="AD29" s="2">
        <v>0</v>
      </c>
      <c r="AE29" s="2">
        <v>5</v>
      </c>
      <c r="AF29" s="2">
        <v>52</v>
      </c>
      <c r="AG29" s="2">
        <v>0</v>
      </c>
      <c r="AH29" s="2">
        <v>23</v>
      </c>
      <c r="AI29" s="2">
        <v>5</v>
      </c>
      <c r="AJ29" s="2">
        <v>1</v>
      </c>
      <c r="AK29" s="2">
        <v>22</v>
      </c>
      <c r="AL29" s="2">
        <v>3</v>
      </c>
      <c r="AM29" s="2">
        <v>0</v>
      </c>
      <c r="AN29" s="2">
        <v>0</v>
      </c>
      <c r="AO29" s="2">
        <v>5</v>
      </c>
      <c r="AP29" s="2">
        <v>7</v>
      </c>
      <c r="AQ29" s="2">
        <v>29</v>
      </c>
      <c r="AR29" s="2">
        <v>14</v>
      </c>
      <c r="AS29" s="2">
        <v>1</v>
      </c>
      <c r="AT29" s="2">
        <v>69</v>
      </c>
      <c r="AU29" s="2">
        <v>33</v>
      </c>
      <c r="AV29" s="2">
        <v>4</v>
      </c>
      <c r="AW29" s="2">
        <v>0</v>
      </c>
      <c r="AX29" s="2">
        <v>0</v>
      </c>
      <c r="AY29" s="2">
        <v>0</v>
      </c>
      <c r="AZ29" s="2">
        <v>1</v>
      </c>
      <c r="BA29" s="2">
        <v>13</v>
      </c>
      <c r="BB29" s="2">
        <v>0</v>
      </c>
      <c r="BC29" s="2">
        <v>0</v>
      </c>
      <c r="BD29" s="2">
        <v>0</v>
      </c>
      <c r="BE29" s="2">
        <v>0</v>
      </c>
      <c r="BF29" s="2">
        <v>1</v>
      </c>
      <c r="BG29" s="2">
        <v>0</v>
      </c>
      <c r="BH29" s="2">
        <v>18</v>
      </c>
      <c r="BI29" s="2">
        <v>18</v>
      </c>
      <c r="BJ29" s="2">
        <v>6</v>
      </c>
      <c r="BK29" s="2">
        <v>5</v>
      </c>
      <c r="BL29" s="2">
        <v>1</v>
      </c>
      <c r="BM29" s="2">
        <v>0</v>
      </c>
      <c r="BN29" s="2">
        <v>5</v>
      </c>
      <c r="BO29" s="2">
        <v>3</v>
      </c>
      <c r="BP29" s="2">
        <v>0</v>
      </c>
      <c r="BQ29" s="2">
        <v>18</v>
      </c>
      <c r="BR29" s="2">
        <v>2</v>
      </c>
      <c r="BS29" s="2">
        <v>2</v>
      </c>
      <c r="BT29" s="2">
        <v>1</v>
      </c>
      <c r="BU29" s="2">
        <v>6</v>
      </c>
      <c r="BV29" s="2">
        <v>15</v>
      </c>
      <c r="BW29" s="2">
        <v>19</v>
      </c>
      <c r="BX29" s="2">
        <v>81</v>
      </c>
      <c r="BY29" s="2">
        <v>69</v>
      </c>
      <c r="BZ29" s="2">
        <v>3</v>
      </c>
      <c r="CA29" s="2">
        <v>14</v>
      </c>
      <c r="CB29" s="2">
        <v>5</v>
      </c>
      <c r="CC29" s="2">
        <v>69</v>
      </c>
      <c r="CD29" s="2">
        <v>5</v>
      </c>
      <c r="CE29" s="2">
        <v>54</v>
      </c>
      <c r="CF29" s="2">
        <v>16</v>
      </c>
      <c r="CG29" s="2">
        <v>73</v>
      </c>
      <c r="CH29" s="2">
        <v>0</v>
      </c>
      <c r="CI29" s="2">
        <v>0</v>
      </c>
      <c r="CJ29" s="2">
        <v>0</v>
      </c>
      <c r="CK29" s="2">
        <v>0</v>
      </c>
      <c r="CL29" s="2">
        <v>2</v>
      </c>
      <c r="CM29" s="2">
        <v>0</v>
      </c>
      <c r="CN29" s="2">
        <v>0</v>
      </c>
      <c r="CO29" s="2">
        <v>0</v>
      </c>
      <c r="CP29" s="2">
        <v>1</v>
      </c>
      <c r="CQ29" s="2">
        <v>0</v>
      </c>
      <c r="CR29" s="2">
        <v>0</v>
      </c>
      <c r="CS29" s="2">
        <v>0</v>
      </c>
      <c r="CT29" s="2">
        <v>1</v>
      </c>
      <c r="CU29" s="2">
        <v>0</v>
      </c>
      <c r="CV29" s="2">
        <v>2</v>
      </c>
      <c r="CW29" s="2">
        <v>1</v>
      </c>
      <c r="CX29" s="2">
        <v>0</v>
      </c>
      <c r="CY29" s="2">
        <v>0</v>
      </c>
      <c r="CZ29" s="2">
        <v>0</v>
      </c>
      <c r="DA29" s="2">
        <v>0</v>
      </c>
      <c r="DB29" s="2">
        <v>0</v>
      </c>
      <c r="DC29" s="2">
        <v>1</v>
      </c>
      <c r="DD29" s="2">
        <v>0</v>
      </c>
      <c r="DE29" s="2">
        <v>0</v>
      </c>
      <c r="DF29" s="2">
        <v>0</v>
      </c>
      <c r="DG29" s="2">
        <v>0</v>
      </c>
      <c r="DH29" s="2">
        <v>1</v>
      </c>
      <c r="DI29" s="2">
        <v>0</v>
      </c>
      <c r="DJ29" s="2">
        <v>1</v>
      </c>
      <c r="DK29" s="2">
        <v>0</v>
      </c>
      <c r="DL29" s="2">
        <v>0</v>
      </c>
      <c r="DM29" s="2">
        <v>0</v>
      </c>
      <c r="DN29" s="2">
        <v>0</v>
      </c>
      <c r="DO29" s="2">
        <v>0</v>
      </c>
      <c r="DP29" s="2">
        <v>0</v>
      </c>
      <c r="DQ29" s="2">
        <v>1</v>
      </c>
      <c r="DR29" s="2">
        <v>1</v>
      </c>
      <c r="DS29" s="2">
        <v>0</v>
      </c>
      <c r="DT29" s="2">
        <v>1</v>
      </c>
      <c r="DU29" s="2">
        <v>0</v>
      </c>
      <c r="DV29" s="2">
        <v>0</v>
      </c>
      <c r="DW29" s="2">
        <v>0</v>
      </c>
      <c r="DX29" s="2">
        <v>0</v>
      </c>
      <c r="DY29" s="2">
        <v>0</v>
      </c>
      <c r="DZ29" s="2">
        <v>0</v>
      </c>
      <c r="EA29" s="2">
        <v>0</v>
      </c>
      <c r="EB29" s="2">
        <v>1</v>
      </c>
      <c r="EC29" s="2">
        <v>1</v>
      </c>
      <c r="ED29" s="2">
        <v>0</v>
      </c>
      <c r="EE29" s="2">
        <v>0</v>
      </c>
      <c r="EF29" s="2">
        <v>0</v>
      </c>
      <c r="EG29" s="2">
        <v>0</v>
      </c>
      <c r="EH29" s="2">
        <v>0</v>
      </c>
      <c r="EI29" s="2">
        <v>0</v>
      </c>
      <c r="EJ29" s="2">
        <v>0</v>
      </c>
      <c r="EK29" s="2">
        <v>1</v>
      </c>
      <c r="EL29" s="2">
        <v>1</v>
      </c>
      <c r="EM29" s="2">
        <v>1</v>
      </c>
      <c r="EN29" s="2">
        <v>0</v>
      </c>
      <c r="EO29" s="2">
        <v>0</v>
      </c>
      <c r="EP29" s="2">
        <v>0</v>
      </c>
      <c r="EQ29" s="2">
        <v>0</v>
      </c>
      <c r="ER29" s="2">
        <v>0</v>
      </c>
      <c r="ES29" s="2">
        <v>4</v>
      </c>
      <c r="ET29" s="2">
        <v>9</v>
      </c>
      <c r="EU29" s="2">
        <v>0</v>
      </c>
      <c r="EV29" s="15">
        <v>924</v>
      </c>
    </row>
    <row r="30" spans="4:152" x14ac:dyDescent="0.25">
      <c r="D30" s="68"/>
      <c r="E30" s="8" t="s">
        <v>36</v>
      </c>
      <c r="F30" s="9"/>
      <c r="G30" s="12">
        <v>129</v>
      </c>
      <c r="H30" s="14">
        <v>40</v>
      </c>
      <c r="I30" s="2">
        <v>3</v>
      </c>
      <c r="J30" s="2">
        <v>0</v>
      </c>
      <c r="K30" s="2">
        <v>5</v>
      </c>
      <c r="L30" s="2">
        <v>4</v>
      </c>
      <c r="M30" s="2">
        <v>0</v>
      </c>
      <c r="N30" s="2">
        <v>11</v>
      </c>
      <c r="O30" s="2">
        <v>4</v>
      </c>
      <c r="P30" s="2">
        <v>0</v>
      </c>
      <c r="Q30" s="2">
        <v>0</v>
      </c>
      <c r="R30" s="2">
        <v>0</v>
      </c>
      <c r="S30" s="2">
        <v>0</v>
      </c>
      <c r="T30" s="2">
        <v>9</v>
      </c>
      <c r="U30" s="2">
        <v>0</v>
      </c>
      <c r="V30" s="2">
        <v>0</v>
      </c>
      <c r="W30" s="2">
        <v>2</v>
      </c>
      <c r="X30" s="2">
        <v>1</v>
      </c>
      <c r="Y30" s="2">
        <v>0</v>
      </c>
      <c r="Z30" s="2">
        <v>2</v>
      </c>
      <c r="AA30" s="2">
        <v>2</v>
      </c>
      <c r="AB30" s="2">
        <v>18</v>
      </c>
      <c r="AC30" s="2">
        <v>4</v>
      </c>
      <c r="AD30" s="2">
        <v>0</v>
      </c>
      <c r="AE30" s="2">
        <v>2</v>
      </c>
      <c r="AF30" s="2">
        <v>55</v>
      </c>
      <c r="AG30" s="2">
        <v>1</v>
      </c>
      <c r="AH30" s="2">
        <v>28</v>
      </c>
      <c r="AI30" s="2">
        <v>13</v>
      </c>
      <c r="AJ30" s="2">
        <v>4</v>
      </c>
      <c r="AK30" s="2">
        <v>24</v>
      </c>
      <c r="AL30" s="2">
        <v>3</v>
      </c>
      <c r="AM30" s="2">
        <v>0</v>
      </c>
      <c r="AN30" s="2">
        <v>0</v>
      </c>
      <c r="AO30" s="2">
        <v>3</v>
      </c>
      <c r="AP30" s="2">
        <v>5</v>
      </c>
      <c r="AQ30" s="2">
        <v>23</v>
      </c>
      <c r="AR30" s="2">
        <v>6</v>
      </c>
      <c r="AS30" s="2">
        <v>1</v>
      </c>
      <c r="AT30" s="2">
        <v>50</v>
      </c>
      <c r="AU30" s="2">
        <v>43</v>
      </c>
      <c r="AV30" s="2">
        <v>1</v>
      </c>
      <c r="AW30" s="2">
        <v>0</v>
      </c>
      <c r="AX30" s="2">
        <v>1</v>
      </c>
      <c r="AY30" s="2">
        <v>1</v>
      </c>
      <c r="AZ30" s="2">
        <v>3</v>
      </c>
      <c r="BA30" s="2">
        <v>12</v>
      </c>
      <c r="BB30" s="2">
        <v>2</v>
      </c>
      <c r="BC30" s="2">
        <v>0</v>
      </c>
      <c r="BD30" s="2">
        <v>0</v>
      </c>
      <c r="BE30" s="2">
        <v>0</v>
      </c>
      <c r="BF30" s="2">
        <v>1</v>
      </c>
      <c r="BG30" s="2">
        <v>0</v>
      </c>
      <c r="BH30" s="2">
        <v>11</v>
      </c>
      <c r="BI30" s="2">
        <v>15</v>
      </c>
      <c r="BJ30" s="2">
        <v>8</v>
      </c>
      <c r="BK30" s="2">
        <v>3</v>
      </c>
      <c r="BL30" s="2">
        <v>1</v>
      </c>
      <c r="BM30" s="2">
        <v>0</v>
      </c>
      <c r="BN30" s="2">
        <v>4</v>
      </c>
      <c r="BO30" s="2">
        <v>1</v>
      </c>
      <c r="BP30" s="2">
        <v>1</v>
      </c>
      <c r="BQ30" s="2">
        <v>10</v>
      </c>
      <c r="BR30" s="2">
        <v>1</v>
      </c>
      <c r="BS30" s="2">
        <v>0</v>
      </c>
      <c r="BT30" s="2">
        <v>1</v>
      </c>
      <c r="BU30" s="2">
        <v>4</v>
      </c>
      <c r="BV30" s="2">
        <v>28</v>
      </c>
      <c r="BW30" s="2">
        <v>10</v>
      </c>
      <c r="BX30" s="2">
        <v>95</v>
      </c>
      <c r="BY30" s="2">
        <v>76</v>
      </c>
      <c r="BZ30" s="2">
        <v>2</v>
      </c>
      <c r="CA30" s="2">
        <v>16</v>
      </c>
      <c r="CB30" s="2">
        <v>7</v>
      </c>
      <c r="CC30" s="2">
        <v>86</v>
      </c>
      <c r="CD30" s="2">
        <v>4</v>
      </c>
      <c r="CE30" s="2">
        <v>67</v>
      </c>
      <c r="CF30" s="2">
        <v>14</v>
      </c>
      <c r="CG30" s="2">
        <v>82</v>
      </c>
      <c r="CH30" s="2">
        <v>0</v>
      </c>
      <c r="CI30" s="2">
        <v>0</v>
      </c>
      <c r="CJ30" s="2">
        <v>0</v>
      </c>
      <c r="CK30" s="2">
        <v>0</v>
      </c>
      <c r="CL30" s="2">
        <v>0</v>
      </c>
      <c r="CM30" s="2">
        <v>0</v>
      </c>
      <c r="CN30" s="2">
        <v>0</v>
      </c>
      <c r="CO30" s="2">
        <v>0</v>
      </c>
      <c r="CP30" s="2">
        <v>0</v>
      </c>
      <c r="CQ30" s="2">
        <v>0</v>
      </c>
      <c r="CR30" s="2">
        <v>0</v>
      </c>
      <c r="CS30" s="2">
        <v>0</v>
      </c>
      <c r="CT30" s="2">
        <v>0</v>
      </c>
      <c r="CU30" s="2">
        <v>0</v>
      </c>
      <c r="CV30" s="2">
        <v>0</v>
      </c>
      <c r="CW30" s="2">
        <v>0</v>
      </c>
      <c r="CX30" s="2">
        <v>0</v>
      </c>
      <c r="CY30" s="2">
        <v>0</v>
      </c>
      <c r="CZ30" s="2">
        <v>0</v>
      </c>
      <c r="DA30" s="2">
        <v>0</v>
      </c>
      <c r="DB30" s="2">
        <v>0</v>
      </c>
      <c r="DC30" s="2">
        <v>3</v>
      </c>
      <c r="DD30" s="2">
        <v>0</v>
      </c>
      <c r="DE30" s="2">
        <v>0</v>
      </c>
      <c r="DF30" s="2">
        <v>0</v>
      </c>
      <c r="DG30" s="2">
        <v>0</v>
      </c>
      <c r="DH30" s="2">
        <v>0</v>
      </c>
      <c r="DI30" s="2">
        <v>0</v>
      </c>
      <c r="DJ30" s="2">
        <v>1</v>
      </c>
      <c r="DK30" s="2">
        <v>5</v>
      </c>
      <c r="DL30" s="2">
        <v>0</v>
      </c>
      <c r="DM30" s="2">
        <v>0</v>
      </c>
      <c r="DN30" s="2">
        <v>0</v>
      </c>
      <c r="DO30" s="2">
        <v>0</v>
      </c>
      <c r="DP30" s="2">
        <v>0</v>
      </c>
      <c r="DQ30" s="2">
        <v>2</v>
      </c>
      <c r="DR30" s="2">
        <v>1</v>
      </c>
      <c r="DS30" s="2">
        <v>0</v>
      </c>
      <c r="DT30" s="2">
        <v>0</v>
      </c>
      <c r="DU30" s="2">
        <v>0</v>
      </c>
      <c r="DV30" s="2">
        <v>0</v>
      </c>
      <c r="DW30" s="2">
        <v>0</v>
      </c>
      <c r="DX30" s="2">
        <v>1</v>
      </c>
      <c r="DY30" s="2">
        <v>0</v>
      </c>
      <c r="DZ30" s="2">
        <v>1</v>
      </c>
      <c r="EA30" s="2">
        <v>0</v>
      </c>
      <c r="EB30" s="2">
        <v>0</v>
      </c>
      <c r="EC30" s="2">
        <v>1</v>
      </c>
      <c r="ED30" s="2">
        <v>0</v>
      </c>
      <c r="EE30" s="2">
        <v>0</v>
      </c>
      <c r="EF30" s="2">
        <v>0</v>
      </c>
      <c r="EG30" s="2">
        <v>0</v>
      </c>
      <c r="EH30" s="2">
        <v>0</v>
      </c>
      <c r="EI30" s="2">
        <v>0</v>
      </c>
      <c r="EJ30" s="2">
        <v>0</v>
      </c>
      <c r="EK30" s="2">
        <v>1</v>
      </c>
      <c r="EL30" s="2">
        <v>0</v>
      </c>
      <c r="EM30" s="2">
        <v>2</v>
      </c>
      <c r="EN30" s="2">
        <v>0</v>
      </c>
      <c r="EO30" s="2">
        <v>0</v>
      </c>
      <c r="EP30" s="2">
        <v>0</v>
      </c>
      <c r="EQ30" s="2">
        <v>1</v>
      </c>
      <c r="ER30" s="2">
        <v>0</v>
      </c>
      <c r="ES30" s="2">
        <v>1</v>
      </c>
      <c r="ET30" s="2">
        <v>6</v>
      </c>
      <c r="EU30" s="2">
        <v>0</v>
      </c>
      <c r="EV30" s="15">
        <v>954</v>
      </c>
    </row>
    <row r="31" spans="4:152" x14ac:dyDescent="0.25">
      <c r="D31" s="68"/>
      <c r="E31" s="8" t="s">
        <v>37</v>
      </c>
      <c r="F31" s="9"/>
      <c r="G31" s="12">
        <v>5</v>
      </c>
      <c r="H31" s="14">
        <v>0</v>
      </c>
      <c r="I31" s="2">
        <v>0</v>
      </c>
      <c r="J31" s="2">
        <v>0</v>
      </c>
      <c r="K31" s="2">
        <v>0</v>
      </c>
      <c r="L31" s="2">
        <v>0</v>
      </c>
      <c r="M31" s="2">
        <v>0</v>
      </c>
      <c r="N31" s="2">
        <v>1</v>
      </c>
      <c r="O31" s="2">
        <v>0</v>
      </c>
      <c r="P31" s="2">
        <v>0</v>
      </c>
      <c r="Q31" s="2">
        <v>0</v>
      </c>
      <c r="R31" s="2">
        <v>0</v>
      </c>
      <c r="S31" s="2">
        <v>0</v>
      </c>
      <c r="T31" s="2">
        <v>1</v>
      </c>
      <c r="U31" s="2">
        <v>0</v>
      </c>
      <c r="V31" s="2">
        <v>0</v>
      </c>
      <c r="W31" s="2">
        <v>0</v>
      </c>
      <c r="X31" s="2">
        <v>0</v>
      </c>
      <c r="Y31" s="2">
        <v>0</v>
      </c>
      <c r="Z31" s="2">
        <v>0</v>
      </c>
      <c r="AA31" s="2">
        <v>0</v>
      </c>
      <c r="AB31" s="2">
        <v>0</v>
      </c>
      <c r="AC31" s="2">
        <v>0</v>
      </c>
      <c r="AD31" s="2">
        <v>0</v>
      </c>
      <c r="AE31" s="2">
        <v>0</v>
      </c>
      <c r="AF31" s="2">
        <v>2</v>
      </c>
      <c r="AG31" s="2">
        <v>1</v>
      </c>
      <c r="AH31" s="2">
        <v>1</v>
      </c>
      <c r="AI31" s="2">
        <v>0</v>
      </c>
      <c r="AJ31" s="2">
        <v>0</v>
      </c>
      <c r="AK31" s="2">
        <v>2</v>
      </c>
      <c r="AL31" s="2">
        <v>0</v>
      </c>
      <c r="AM31" s="2">
        <v>0</v>
      </c>
      <c r="AN31" s="2">
        <v>0</v>
      </c>
      <c r="AO31" s="2">
        <v>0</v>
      </c>
      <c r="AP31" s="2">
        <v>0</v>
      </c>
      <c r="AQ31" s="2">
        <v>2</v>
      </c>
      <c r="AR31" s="2">
        <v>1</v>
      </c>
      <c r="AS31" s="2">
        <v>1</v>
      </c>
      <c r="AT31" s="2">
        <v>2</v>
      </c>
      <c r="AU31" s="2">
        <v>1</v>
      </c>
      <c r="AV31" s="2">
        <v>0</v>
      </c>
      <c r="AW31" s="2">
        <v>0</v>
      </c>
      <c r="AX31" s="2">
        <v>0</v>
      </c>
      <c r="AY31" s="2">
        <v>0</v>
      </c>
      <c r="AZ31" s="2">
        <v>0</v>
      </c>
      <c r="BA31" s="2">
        <v>1</v>
      </c>
      <c r="BB31" s="2">
        <v>0</v>
      </c>
      <c r="BC31" s="2">
        <v>0</v>
      </c>
      <c r="BD31" s="2">
        <v>0</v>
      </c>
      <c r="BE31" s="2">
        <v>0</v>
      </c>
      <c r="BF31" s="2">
        <v>0</v>
      </c>
      <c r="BG31" s="2">
        <v>0</v>
      </c>
      <c r="BH31" s="2">
        <v>1</v>
      </c>
      <c r="BI31" s="2">
        <v>0</v>
      </c>
      <c r="BJ31" s="2">
        <v>1</v>
      </c>
      <c r="BK31" s="2">
        <v>1</v>
      </c>
      <c r="BL31" s="2">
        <v>0</v>
      </c>
      <c r="BM31" s="2">
        <v>0</v>
      </c>
      <c r="BN31" s="2">
        <v>1</v>
      </c>
      <c r="BO31" s="2">
        <v>0</v>
      </c>
      <c r="BP31" s="2">
        <v>0</v>
      </c>
      <c r="BQ31" s="2">
        <v>1</v>
      </c>
      <c r="BR31" s="2">
        <v>0</v>
      </c>
      <c r="BS31" s="2">
        <v>0</v>
      </c>
      <c r="BT31" s="2">
        <v>0</v>
      </c>
      <c r="BU31" s="2">
        <v>0</v>
      </c>
      <c r="BV31" s="2">
        <v>1</v>
      </c>
      <c r="BW31" s="2">
        <v>1</v>
      </c>
      <c r="BX31" s="2">
        <v>1</v>
      </c>
      <c r="BY31" s="2">
        <v>0</v>
      </c>
      <c r="BZ31" s="2">
        <v>0</v>
      </c>
      <c r="CA31" s="2">
        <v>1</v>
      </c>
      <c r="CB31" s="2">
        <v>0</v>
      </c>
      <c r="CC31" s="2">
        <v>1</v>
      </c>
      <c r="CD31" s="2">
        <v>0</v>
      </c>
      <c r="CE31" s="2">
        <v>0</v>
      </c>
      <c r="CF31" s="2">
        <v>1</v>
      </c>
      <c r="CG31" s="2">
        <v>3</v>
      </c>
      <c r="CH31" s="2">
        <v>0</v>
      </c>
      <c r="CI31" s="2">
        <v>0</v>
      </c>
      <c r="CJ31" s="2">
        <v>0</v>
      </c>
      <c r="CK31" s="2">
        <v>0</v>
      </c>
      <c r="CL31" s="2">
        <v>0</v>
      </c>
      <c r="CM31" s="2">
        <v>0</v>
      </c>
      <c r="CN31" s="2">
        <v>0</v>
      </c>
      <c r="CO31" s="2">
        <v>0</v>
      </c>
      <c r="CP31" s="2">
        <v>0</v>
      </c>
      <c r="CQ31" s="2">
        <v>0</v>
      </c>
      <c r="CR31" s="2">
        <v>0</v>
      </c>
      <c r="CS31" s="2">
        <v>0</v>
      </c>
      <c r="CT31" s="2">
        <v>0</v>
      </c>
      <c r="CU31" s="2">
        <v>0</v>
      </c>
      <c r="CV31" s="2">
        <v>0</v>
      </c>
      <c r="CW31" s="2">
        <v>0</v>
      </c>
      <c r="CX31" s="2">
        <v>0</v>
      </c>
      <c r="CY31" s="2">
        <v>0</v>
      </c>
      <c r="CZ31" s="2">
        <v>0</v>
      </c>
      <c r="DA31" s="2">
        <v>0</v>
      </c>
      <c r="DB31" s="2">
        <v>0</v>
      </c>
      <c r="DC31" s="2">
        <v>0</v>
      </c>
      <c r="DD31" s="2">
        <v>0</v>
      </c>
      <c r="DE31" s="2">
        <v>0</v>
      </c>
      <c r="DF31" s="2">
        <v>0</v>
      </c>
      <c r="DG31" s="2">
        <v>0</v>
      </c>
      <c r="DH31" s="2">
        <v>0</v>
      </c>
      <c r="DI31" s="2">
        <v>0</v>
      </c>
      <c r="DJ31" s="2">
        <v>0</v>
      </c>
      <c r="DK31" s="2">
        <v>0</v>
      </c>
      <c r="DL31" s="2">
        <v>0</v>
      </c>
      <c r="DM31" s="2">
        <v>0</v>
      </c>
      <c r="DN31" s="2">
        <v>0</v>
      </c>
      <c r="DO31" s="2">
        <v>0</v>
      </c>
      <c r="DP31" s="2">
        <v>0</v>
      </c>
      <c r="DQ31" s="2">
        <v>0</v>
      </c>
      <c r="DR31" s="2">
        <v>0</v>
      </c>
      <c r="DS31" s="2">
        <v>0</v>
      </c>
      <c r="DT31" s="2">
        <v>0</v>
      </c>
      <c r="DU31" s="2">
        <v>0</v>
      </c>
      <c r="DV31" s="2">
        <v>0</v>
      </c>
      <c r="DW31" s="2">
        <v>0</v>
      </c>
      <c r="DX31" s="2">
        <v>0</v>
      </c>
      <c r="DY31" s="2">
        <v>0</v>
      </c>
      <c r="DZ31" s="2">
        <v>0</v>
      </c>
      <c r="EA31" s="2">
        <v>0</v>
      </c>
      <c r="EB31" s="2">
        <v>0</v>
      </c>
      <c r="EC31" s="2">
        <v>0</v>
      </c>
      <c r="ED31" s="2">
        <v>0</v>
      </c>
      <c r="EE31" s="2">
        <v>0</v>
      </c>
      <c r="EF31" s="2">
        <v>0</v>
      </c>
      <c r="EG31" s="2">
        <v>0</v>
      </c>
      <c r="EH31" s="2">
        <v>0</v>
      </c>
      <c r="EI31" s="2">
        <v>0</v>
      </c>
      <c r="EJ31" s="2">
        <v>0</v>
      </c>
      <c r="EK31" s="2">
        <v>0</v>
      </c>
      <c r="EL31" s="2">
        <v>0</v>
      </c>
      <c r="EM31" s="2">
        <v>0</v>
      </c>
      <c r="EN31" s="2">
        <v>0</v>
      </c>
      <c r="EO31" s="2">
        <v>0</v>
      </c>
      <c r="EP31" s="2">
        <v>0</v>
      </c>
      <c r="EQ31" s="2">
        <v>0</v>
      </c>
      <c r="ER31" s="2">
        <v>0</v>
      </c>
      <c r="ES31" s="2">
        <v>0</v>
      </c>
      <c r="ET31" s="2">
        <v>2</v>
      </c>
      <c r="EU31" s="2">
        <v>0</v>
      </c>
      <c r="EV31" s="15">
        <v>30</v>
      </c>
    </row>
    <row r="32" spans="4:152" x14ac:dyDescent="0.25">
      <c r="D32" s="68"/>
      <c r="E32" s="8" t="s">
        <v>38</v>
      </c>
      <c r="F32" s="9"/>
      <c r="G32" s="12">
        <v>43</v>
      </c>
      <c r="H32" s="14">
        <v>12</v>
      </c>
      <c r="I32" s="2">
        <v>0</v>
      </c>
      <c r="J32" s="2">
        <v>0</v>
      </c>
      <c r="K32" s="2">
        <v>2</v>
      </c>
      <c r="L32" s="2">
        <v>5</v>
      </c>
      <c r="M32" s="2">
        <v>0</v>
      </c>
      <c r="N32" s="2">
        <v>3</v>
      </c>
      <c r="O32" s="2">
        <v>2</v>
      </c>
      <c r="P32" s="2">
        <v>0</v>
      </c>
      <c r="Q32" s="2">
        <v>0</v>
      </c>
      <c r="R32" s="2">
        <v>0</v>
      </c>
      <c r="S32" s="2">
        <v>0</v>
      </c>
      <c r="T32" s="2">
        <v>3</v>
      </c>
      <c r="U32" s="2">
        <v>0</v>
      </c>
      <c r="V32" s="2">
        <v>0</v>
      </c>
      <c r="W32" s="2">
        <v>1</v>
      </c>
      <c r="X32" s="2">
        <v>2</v>
      </c>
      <c r="Y32" s="2">
        <v>0</v>
      </c>
      <c r="Z32" s="2">
        <v>0</v>
      </c>
      <c r="AA32" s="2">
        <v>0</v>
      </c>
      <c r="AB32" s="2">
        <v>4</v>
      </c>
      <c r="AC32" s="2">
        <v>3</v>
      </c>
      <c r="AD32" s="2">
        <v>0</v>
      </c>
      <c r="AE32" s="2">
        <v>0</v>
      </c>
      <c r="AF32" s="2">
        <v>20</v>
      </c>
      <c r="AG32" s="2">
        <v>0</v>
      </c>
      <c r="AH32" s="2">
        <v>11</v>
      </c>
      <c r="AI32" s="2">
        <v>2</v>
      </c>
      <c r="AJ32" s="2">
        <v>0</v>
      </c>
      <c r="AK32" s="2">
        <v>11</v>
      </c>
      <c r="AL32" s="2">
        <v>1</v>
      </c>
      <c r="AM32" s="2">
        <v>0</v>
      </c>
      <c r="AN32" s="2">
        <v>0</v>
      </c>
      <c r="AO32" s="2">
        <v>1</v>
      </c>
      <c r="AP32" s="2">
        <v>3</v>
      </c>
      <c r="AQ32" s="2">
        <v>11</v>
      </c>
      <c r="AR32" s="2">
        <v>3</v>
      </c>
      <c r="AS32" s="2">
        <v>0</v>
      </c>
      <c r="AT32" s="2">
        <v>22</v>
      </c>
      <c r="AU32" s="2">
        <v>16</v>
      </c>
      <c r="AV32" s="2">
        <v>1</v>
      </c>
      <c r="AW32" s="2">
        <v>1</v>
      </c>
      <c r="AX32" s="2">
        <v>0</v>
      </c>
      <c r="AY32" s="2">
        <v>1</v>
      </c>
      <c r="AZ32" s="2">
        <v>3</v>
      </c>
      <c r="BA32" s="2">
        <v>2</v>
      </c>
      <c r="BB32" s="2">
        <v>0</v>
      </c>
      <c r="BC32" s="2">
        <v>0</v>
      </c>
      <c r="BD32" s="2">
        <v>0</v>
      </c>
      <c r="BE32" s="2">
        <v>0</v>
      </c>
      <c r="BF32" s="2">
        <v>0</v>
      </c>
      <c r="BG32" s="2">
        <v>0</v>
      </c>
      <c r="BH32" s="2">
        <v>3</v>
      </c>
      <c r="BI32" s="2">
        <v>6</v>
      </c>
      <c r="BJ32" s="2">
        <v>1</v>
      </c>
      <c r="BK32" s="2">
        <v>1</v>
      </c>
      <c r="BL32" s="2">
        <v>0</v>
      </c>
      <c r="BM32" s="2">
        <v>0</v>
      </c>
      <c r="BN32" s="2">
        <v>2</v>
      </c>
      <c r="BO32" s="2">
        <v>0</v>
      </c>
      <c r="BP32" s="2">
        <v>0</v>
      </c>
      <c r="BQ32" s="2">
        <v>5</v>
      </c>
      <c r="BR32" s="2">
        <v>1</v>
      </c>
      <c r="BS32" s="2">
        <v>1</v>
      </c>
      <c r="BT32" s="2">
        <v>1</v>
      </c>
      <c r="BU32" s="2">
        <v>1</v>
      </c>
      <c r="BV32" s="2">
        <v>6</v>
      </c>
      <c r="BW32" s="2">
        <v>4</v>
      </c>
      <c r="BX32" s="2">
        <v>26</v>
      </c>
      <c r="BY32" s="2">
        <v>20</v>
      </c>
      <c r="BZ32" s="2">
        <v>1</v>
      </c>
      <c r="CA32" s="2">
        <v>5</v>
      </c>
      <c r="CB32" s="2">
        <v>0</v>
      </c>
      <c r="CC32" s="2">
        <v>24</v>
      </c>
      <c r="CD32" s="2">
        <v>2</v>
      </c>
      <c r="CE32" s="2">
        <v>22</v>
      </c>
      <c r="CF32" s="2">
        <v>9</v>
      </c>
      <c r="CG32" s="2">
        <v>30</v>
      </c>
      <c r="CH32" s="2">
        <v>0</v>
      </c>
      <c r="CI32" s="2">
        <v>0</v>
      </c>
      <c r="CJ32" s="2">
        <v>0</v>
      </c>
      <c r="CK32" s="2">
        <v>0</v>
      </c>
      <c r="CL32" s="2">
        <v>1</v>
      </c>
      <c r="CM32" s="2">
        <v>0</v>
      </c>
      <c r="CN32" s="2">
        <v>0</v>
      </c>
      <c r="CO32" s="2">
        <v>0</v>
      </c>
      <c r="CP32" s="2">
        <v>1</v>
      </c>
      <c r="CQ32" s="2">
        <v>0</v>
      </c>
      <c r="CR32" s="2">
        <v>0</v>
      </c>
      <c r="CS32" s="2">
        <v>0</v>
      </c>
      <c r="CT32" s="2">
        <v>0</v>
      </c>
      <c r="CU32" s="2">
        <v>0</v>
      </c>
      <c r="CV32" s="2">
        <v>0</v>
      </c>
      <c r="CW32" s="2">
        <v>1</v>
      </c>
      <c r="CX32" s="2">
        <v>0</v>
      </c>
      <c r="CY32" s="2">
        <v>0</v>
      </c>
      <c r="CZ32" s="2">
        <v>0</v>
      </c>
      <c r="DA32" s="2">
        <v>0</v>
      </c>
      <c r="DB32" s="2">
        <v>0</v>
      </c>
      <c r="DC32" s="2">
        <v>0</v>
      </c>
      <c r="DD32" s="2">
        <v>0</v>
      </c>
      <c r="DE32" s="2">
        <v>0</v>
      </c>
      <c r="DF32" s="2">
        <v>0</v>
      </c>
      <c r="DG32" s="2">
        <v>1</v>
      </c>
      <c r="DH32" s="2">
        <v>0</v>
      </c>
      <c r="DI32" s="2">
        <v>0</v>
      </c>
      <c r="DJ32" s="2">
        <v>0</v>
      </c>
      <c r="DK32" s="2">
        <v>0</v>
      </c>
      <c r="DL32" s="2">
        <v>0</v>
      </c>
      <c r="DM32" s="2">
        <v>0</v>
      </c>
      <c r="DN32" s="2">
        <v>0</v>
      </c>
      <c r="DO32" s="2">
        <v>0</v>
      </c>
      <c r="DP32" s="2">
        <v>0</v>
      </c>
      <c r="DQ32" s="2">
        <v>0</v>
      </c>
      <c r="DR32" s="2">
        <v>1</v>
      </c>
      <c r="DS32" s="2">
        <v>0</v>
      </c>
      <c r="DT32" s="2">
        <v>0</v>
      </c>
      <c r="DU32" s="2">
        <v>0</v>
      </c>
      <c r="DV32" s="2">
        <v>0</v>
      </c>
      <c r="DW32" s="2">
        <v>1</v>
      </c>
      <c r="DX32" s="2">
        <v>0</v>
      </c>
      <c r="DY32" s="2">
        <v>0</v>
      </c>
      <c r="DZ32" s="2">
        <v>0</v>
      </c>
      <c r="EA32" s="2">
        <v>0</v>
      </c>
      <c r="EB32" s="2">
        <v>0</v>
      </c>
      <c r="EC32" s="2">
        <v>0</v>
      </c>
      <c r="ED32" s="2">
        <v>0</v>
      </c>
      <c r="EE32" s="2">
        <v>0</v>
      </c>
      <c r="EF32" s="2">
        <v>0</v>
      </c>
      <c r="EG32" s="2">
        <v>0</v>
      </c>
      <c r="EH32" s="2">
        <v>0</v>
      </c>
      <c r="EI32" s="2">
        <v>0</v>
      </c>
      <c r="EJ32" s="2">
        <v>0</v>
      </c>
      <c r="EK32" s="2">
        <v>0</v>
      </c>
      <c r="EL32" s="2">
        <v>0</v>
      </c>
      <c r="EM32" s="2">
        <v>1</v>
      </c>
      <c r="EN32" s="2">
        <v>1</v>
      </c>
      <c r="EO32" s="2">
        <v>0</v>
      </c>
      <c r="EP32" s="2">
        <v>0</v>
      </c>
      <c r="EQ32" s="2">
        <v>0</v>
      </c>
      <c r="ER32" s="2">
        <v>0</v>
      </c>
      <c r="ES32" s="2">
        <v>0</v>
      </c>
      <c r="ET32" s="2">
        <v>2</v>
      </c>
      <c r="EU32" s="2">
        <v>0</v>
      </c>
      <c r="EV32" s="15">
        <v>325</v>
      </c>
    </row>
    <row r="33" spans="4:152" x14ac:dyDescent="0.25">
      <c r="D33" s="68"/>
      <c r="E33" s="8" t="s">
        <v>39</v>
      </c>
      <c r="F33" s="9"/>
      <c r="G33" s="12">
        <v>0</v>
      </c>
      <c r="H33" s="14">
        <v>0</v>
      </c>
      <c r="I33" s="2">
        <v>0</v>
      </c>
      <c r="J33" s="2">
        <v>0</v>
      </c>
      <c r="K33" s="2">
        <v>0</v>
      </c>
      <c r="L33" s="2">
        <v>0</v>
      </c>
      <c r="M33" s="2">
        <v>0</v>
      </c>
      <c r="N33" s="2">
        <v>0</v>
      </c>
      <c r="O33" s="2">
        <v>0</v>
      </c>
      <c r="P33" s="2">
        <v>0</v>
      </c>
      <c r="Q33" s="2">
        <v>0</v>
      </c>
      <c r="R33" s="2">
        <v>0</v>
      </c>
      <c r="S33" s="2">
        <v>0</v>
      </c>
      <c r="T33" s="2">
        <v>0</v>
      </c>
      <c r="U33" s="2">
        <v>0</v>
      </c>
      <c r="V33" s="2">
        <v>0</v>
      </c>
      <c r="W33" s="2">
        <v>0</v>
      </c>
      <c r="X33" s="2">
        <v>0</v>
      </c>
      <c r="Y33" s="2">
        <v>0</v>
      </c>
      <c r="Z33" s="2">
        <v>0</v>
      </c>
      <c r="AA33" s="2">
        <v>0</v>
      </c>
      <c r="AB33" s="2">
        <v>0</v>
      </c>
      <c r="AC33" s="2">
        <v>0</v>
      </c>
      <c r="AD33" s="2">
        <v>0</v>
      </c>
      <c r="AE33" s="2">
        <v>0</v>
      </c>
      <c r="AF33" s="2">
        <v>0</v>
      </c>
      <c r="AG33" s="2">
        <v>0</v>
      </c>
      <c r="AH33" s="2">
        <v>0</v>
      </c>
      <c r="AI33" s="2">
        <v>0</v>
      </c>
      <c r="AJ33" s="2">
        <v>0</v>
      </c>
      <c r="AK33" s="2">
        <v>0</v>
      </c>
      <c r="AL33" s="2">
        <v>0</v>
      </c>
      <c r="AM33" s="2">
        <v>0</v>
      </c>
      <c r="AN33" s="2">
        <v>0</v>
      </c>
      <c r="AO33" s="2">
        <v>0</v>
      </c>
      <c r="AP33" s="2">
        <v>0</v>
      </c>
      <c r="AQ33" s="2">
        <v>0</v>
      </c>
      <c r="AR33" s="2">
        <v>0</v>
      </c>
      <c r="AS33" s="2">
        <v>0</v>
      </c>
      <c r="AT33" s="2">
        <v>0</v>
      </c>
      <c r="AU33" s="2">
        <v>0</v>
      </c>
      <c r="AV33" s="2">
        <v>0</v>
      </c>
      <c r="AW33" s="2">
        <v>0</v>
      </c>
      <c r="AX33" s="2">
        <v>0</v>
      </c>
      <c r="AY33" s="2">
        <v>0</v>
      </c>
      <c r="AZ33" s="2">
        <v>0</v>
      </c>
      <c r="BA33" s="2">
        <v>0</v>
      </c>
      <c r="BB33" s="2">
        <v>0</v>
      </c>
      <c r="BC33" s="2">
        <v>0</v>
      </c>
      <c r="BD33" s="2">
        <v>0</v>
      </c>
      <c r="BE33" s="2">
        <v>0</v>
      </c>
      <c r="BF33" s="2">
        <v>0</v>
      </c>
      <c r="BG33" s="2">
        <v>0</v>
      </c>
      <c r="BH33" s="2">
        <v>0</v>
      </c>
      <c r="BI33" s="2">
        <v>0</v>
      </c>
      <c r="BJ33" s="2">
        <v>0</v>
      </c>
      <c r="BK33" s="2">
        <v>0</v>
      </c>
      <c r="BL33" s="2">
        <v>0</v>
      </c>
      <c r="BM33" s="2">
        <v>0</v>
      </c>
      <c r="BN33" s="2">
        <v>0</v>
      </c>
      <c r="BO33" s="2">
        <v>0</v>
      </c>
      <c r="BP33" s="2">
        <v>0</v>
      </c>
      <c r="BQ33" s="2">
        <v>0</v>
      </c>
      <c r="BR33" s="2">
        <v>0</v>
      </c>
      <c r="BS33" s="2">
        <v>0</v>
      </c>
      <c r="BT33" s="2">
        <v>0</v>
      </c>
      <c r="BU33" s="2">
        <v>0</v>
      </c>
      <c r="BV33" s="2">
        <v>0</v>
      </c>
      <c r="BW33" s="2">
        <v>0</v>
      </c>
      <c r="BX33" s="2">
        <v>0</v>
      </c>
      <c r="BY33" s="2">
        <v>0</v>
      </c>
      <c r="BZ33" s="2">
        <v>0</v>
      </c>
      <c r="CA33" s="2">
        <v>0</v>
      </c>
      <c r="CB33" s="2">
        <v>0</v>
      </c>
      <c r="CC33" s="2">
        <v>0</v>
      </c>
      <c r="CD33" s="2">
        <v>0</v>
      </c>
      <c r="CE33" s="2">
        <v>0</v>
      </c>
      <c r="CF33" s="2">
        <v>0</v>
      </c>
      <c r="CG33" s="2">
        <v>0</v>
      </c>
      <c r="CH33" s="2">
        <v>0</v>
      </c>
      <c r="CI33" s="2">
        <v>0</v>
      </c>
      <c r="CJ33" s="2">
        <v>0</v>
      </c>
      <c r="CK33" s="2">
        <v>0</v>
      </c>
      <c r="CL33" s="2">
        <v>0</v>
      </c>
      <c r="CM33" s="2">
        <v>0</v>
      </c>
      <c r="CN33" s="2">
        <v>0</v>
      </c>
      <c r="CO33" s="2">
        <v>0</v>
      </c>
      <c r="CP33" s="2">
        <v>0</v>
      </c>
      <c r="CQ33" s="2">
        <v>0</v>
      </c>
      <c r="CR33" s="2">
        <v>0</v>
      </c>
      <c r="CS33" s="2">
        <v>0</v>
      </c>
      <c r="CT33" s="2">
        <v>0</v>
      </c>
      <c r="CU33" s="2">
        <v>0</v>
      </c>
      <c r="CV33" s="2">
        <v>0</v>
      </c>
      <c r="CW33" s="2">
        <v>0</v>
      </c>
      <c r="CX33" s="2">
        <v>0</v>
      </c>
      <c r="CY33" s="2">
        <v>0</v>
      </c>
      <c r="CZ33" s="2">
        <v>0</v>
      </c>
      <c r="DA33" s="2">
        <v>0</v>
      </c>
      <c r="DB33" s="2">
        <v>0</v>
      </c>
      <c r="DC33" s="2">
        <v>0</v>
      </c>
      <c r="DD33" s="2">
        <v>0</v>
      </c>
      <c r="DE33" s="2">
        <v>0</v>
      </c>
      <c r="DF33" s="2">
        <v>0</v>
      </c>
      <c r="DG33" s="2">
        <v>0</v>
      </c>
      <c r="DH33" s="2">
        <v>0</v>
      </c>
      <c r="DI33" s="2">
        <v>0</v>
      </c>
      <c r="DJ33" s="2">
        <v>0</v>
      </c>
      <c r="DK33" s="2">
        <v>0</v>
      </c>
      <c r="DL33" s="2">
        <v>0</v>
      </c>
      <c r="DM33" s="2">
        <v>0</v>
      </c>
      <c r="DN33" s="2">
        <v>0</v>
      </c>
      <c r="DO33" s="2">
        <v>0</v>
      </c>
      <c r="DP33" s="2">
        <v>0</v>
      </c>
      <c r="DQ33" s="2">
        <v>0</v>
      </c>
      <c r="DR33" s="2">
        <v>0</v>
      </c>
      <c r="DS33" s="2">
        <v>0</v>
      </c>
      <c r="DT33" s="2">
        <v>0</v>
      </c>
      <c r="DU33" s="2">
        <v>0</v>
      </c>
      <c r="DV33" s="2">
        <v>0</v>
      </c>
      <c r="DW33" s="2">
        <v>0</v>
      </c>
      <c r="DX33" s="2">
        <v>0</v>
      </c>
      <c r="DY33" s="2">
        <v>0</v>
      </c>
      <c r="DZ33" s="2">
        <v>0</v>
      </c>
      <c r="EA33" s="2">
        <v>0</v>
      </c>
      <c r="EB33" s="2">
        <v>0</v>
      </c>
      <c r="EC33" s="2">
        <v>0</v>
      </c>
      <c r="ED33" s="2">
        <v>0</v>
      </c>
      <c r="EE33" s="2">
        <v>0</v>
      </c>
      <c r="EF33" s="2">
        <v>0</v>
      </c>
      <c r="EG33" s="2">
        <v>0</v>
      </c>
      <c r="EH33" s="2">
        <v>0</v>
      </c>
      <c r="EI33" s="2">
        <v>0</v>
      </c>
      <c r="EJ33" s="2">
        <v>0</v>
      </c>
      <c r="EK33" s="2">
        <v>0</v>
      </c>
      <c r="EL33" s="2">
        <v>0</v>
      </c>
      <c r="EM33" s="2">
        <v>0</v>
      </c>
      <c r="EN33" s="2">
        <v>0</v>
      </c>
      <c r="EO33" s="2">
        <v>0</v>
      </c>
      <c r="EP33" s="2">
        <v>0</v>
      </c>
      <c r="EQ33" s="2">
        <v>0</v>
      </c>
      <c r="ER33" s="2">
        <v>0</v>
      </c>
      <c r="ES33" s="2">
        <v>0</v>
      </c>
      <c r="ET33" s="2">
        <v>0</v>
      </c>
      <c r="EU33" s="2">
        <v>0</v>
      </c>
      <c r="EV33" s="15">
        <v>0</v>
      </c>
    </row>
    <row r="34" spans="4:152" x14ac:dyDescent="0.25">
      <c r="D34" s="67" t="s">
        <v>40</v>
      </c>
      <c r="E34" s="10" t="s">
        <v>41</v>
      </c>
      <c r="F34" s="7"/>
      <c r="G34" s="11">
        <v>750</v>
      </c>
      <c r="H34" s="13">
        <v>385</v>
      </c>
      <c r="I34" s="1">
        <v>40</v>
      </c>
      <c r="J34" s="1">
        <v>45</v>
      </c>
      <c r="K34" s="1">
        <v>21</v>
      </c>
      <c r="L34" s="1">
        <v>140</v>
      </c>
      <c r="M34" s="1">
        <v>24</v>
      </c>
      <c r="N34" s="1">
        <v>211</v>
      </c>
      <c r="O34" s="1">
        <v>128</v>
      </c>
      <c r="P34" s="1">
        <v>11</v>
      </c>
      <c r="Q34" s="1">
        <v>69</v>
      </c>
      <c r="R34" s="1">
        <v>19</v>
      </c>
      <c r="S34" s="1">
        <v>9</v>
      </c>
      <c r="T34" s="1">
        <v>155</v>
      </c>
      <c r="U34" s="1">
        <v>16</v>
      </c>
      <c r="V34" s="1">
        <v>15</v>
      </c>
      <c r="W34" s="1">
        <v>43</v>
      </c>
      <c r="X34" s="1">
        <v>101</v>
      </c>
      <c r="Y34" s="1">
        <v>1</v>
      </c>
      <c r="Z34" s="1">
        <v>31</v>
      </c>
      <c r="AA34" s="1">
        <v>15</v>
      </c>
      <c r="AB34" s="1">
        <v>366</v>
      </c>
      <c r="AC34" s="1">
        <v>79</v>
      </c>
      <c r="AD34" s="1">
        <v>6</v>
      </c>
      <c r="AE34" s="1">
        <v>32</v>
      </c>
      <c r="AF34" s="1">
        <v>373</v>
      </c>
      <c r="AG34" s="1">
        <v>2</v>
      </c>
      <c r="AH34" s="1">
        <v>167</v>
      </c>
      <c r="AI34" s="1">
        <v>51</v>
      </c>
      <c r="AJ34" s="1">
        <v>3</v>
      </c>
      <c r="AK34" s="1">
        <v>123</v>
      </c>
      <c r="AL34" s="1">
        <v>4</v>
      </c>
      <c r="AM34" s="1">
        <v>4</v>
      </c>
      <c r="AN34" s="1">
        <v>3</v>
      </c>
      <c r="AO34" s="1">
        <v>15</v>
      </c>
      <c r="AP34" s="1">
        <v>94</v>
      </c>
      <c r="AQ34" s="1">
        <v>160</v>
      </c>
      <c r="AR34" s="1">
        <v>144</v>
      </c>
      <c r="AS34" s="1">
        <v>48</v>
      </c>
      <c r="AT34" s="1">
        <v>322</v>
      </c>
      <c r="AU34" s="1">
        <v>287</v>
      </c>
      <c r="AV34" s="1">
        <v>40</v>
      </c>
      <c r="AW34" s="1">
        <v>3</v>
      </c>
      <c r="AX34" s="1">
        <v>19</v>
      </c>
      <c r="AY34" s="1">
        <v>3</v>
      </c>
      <c r="AZ34" s="1">
        <v>32</v>
      </c>
      <c r="BA34" s="1">
        <v>69</v>
      </c>
      <c r="BB34" s="1">
        <v>10</v>
      </c>
      <c r="BC34" s="1">
        <v>3</v>
      </c>
      <c r="BD34" s="1">
        <v>6</v>
      </c>
      <c r="BE34" s="1">
        <v>1</v>
      </c>
      <c r="BF34" s="1">
        <v>5</v>
      </c>
      <c r="BG34" s="1">
        <v>3</v>
      </c>
      <c r="BH34" s="1">
        <v>93</v>
      </c>
      <c r="BI34" s="1">
        <v>157</v>
      </c>
      <c r="BJ34" s="1">
        <v>47</v>
      </c>
      <c r="BK34" s="1">
        <v>48</v>
      </c>
      <c r="BL34" s="1">
        <v>11</v>
      </c>
      <c r="BM34" s="1">
        <v>8</v>
      </c>
      <c r="BN34" s="1">
        <v>50</v>
      </c>
      <c r="BO34" s="1">
        <v>15</v>
      </c>
      <c r="BP34" s="1">
        <v>23</v>
      </c>
      <c r="BQ34" s="1">
        <v>61</v>
      </c>
      <c r="BR34" s="1">
        <v>24</v>
      </c>
      <c r="BS34" s="1">
        <v>7</v>
      </c>
      <c r="BT34" s="1">
        <v>5</v>
      </c>
      <c r="BU34" s="1">
        <v>78</v>
      </c>
      <c r="BV34" s="1">
        <v>109</v>
      </c>
      <c r="BW34" s="1">
        <v>134</v>
      </c>
      <c r="BX34" s="1">
        <v>531</v>
      </c>
      <c r="BY34" s="1">
        <v>349</v>
      </c>
      <c r="BZ34" s="1">
        <v>64</v>
      </c>
      <c r="CA34" s="1">
        <v>124</v>
      </c>
      <c r="CB34" s="1">
        <v>16</v>
      </c>
      <c r="CC34" s="1">
        <v>383</v>
      </c>
      <c r="CD34" s="1">
        <v>55</v>
      </c>
      <c r="CE34" s="1">
        <v>313</v>
      </c>
      <c r="CF34" s="1">
        <v>93</v>
      </c>
      <c r="CG34" s="1">
        <v>369</v>
      </c>
      <c r="CH34" s="1">
        <v>1</v>
      </c>
      <c r="CI34" s="1">
        <v>0</v>
      </c>
      <c r="CJ34" s="1">
        <v>1</v>
      </c>
      <c r="CK34" s="1">
        <v>0</v>
      </c>
      <c r="CL34" s="1">
        <v>7</v>
      </c>
      <c r="CM34" s="1">
        <v>1</v>
      </c>
      <c r="CN34" s="1">
        <v>1</v>
      </c>
      <c r="CO34" s="1">
        <v>2</v>
      </c>
      <c r="CP34" s="1">
        <v>2</v>
      </c>
      <c r="CQ34" s="1">
        <v>1</v>
      </c>
      <c r="CR34" s="1">
        <v>0</v>
      </c>
      <c r="CS34" s="1">
        <v>7</v>
      </c>
      <c r="CT34" s="1">
        <v>0</v>
      </c>
      <c r="CU34" s="1">
        <v>0</v>
      </c>
      <c r="CV34" s="1">
        <v>2</v>
      </c>
      <c r="CW34" s="1">
        <v>2</v>
      </c>
      <c r="CX34" s="1">
        <v>0</v>
      </c>
      <c r="CY34" s="1">
        <v>1</v>
      </c>
      <c r="CZ34" s="1">
        <v>1</v>
      </c>
      <c r="DA34" s="1">
        <v>5</v>
      </c>
      <c r="DB34" s="1">
        <v>0</v>
      </c>
      <c r="DC34" s="1">
        <v>1</v>
      </c>
      <c r="DD34" s="1">
        <v>1</v>
      </c>
      <c r="DE34" s="1">
        <v>1</v>
      </c>
      <c r="DF34" s="1">
        <v>0</v>
      </c>
      <c r="DG34" s="1">
        <v>0</v>
      </c>
      <c r="DH34" s="1">
        <v>0</v>
      </c>
      <c r="DI34" s="1">
        <v>0</v>
      </c>
      <c r="DJ34" s="1">
        <v>0</v>
      </c>
      <c r="DK34" s="1">
        <v>0</v>
      </c>
      <c r="DL34" s="1">
        <v>0</v>
      </c>
      <c r="DM34" s="1">
        <v>0</v>
      </c>
      <c r="DN34" s="1">
        <v>1</v>
      </c>
      <c r="DO34" s="1">
        <v>3</v>
      </c>
      <c r="DP34" s="1">
        <v>4</v>
      </c>
      <c r="DQ34" s="1">
        <v>3</v>
      </c>
      <c r="DR34" s="1">
        <v>3</v>
      </c>
      <c r="DS34" s="1">
        <v>1</v>
      </c>
      <c r="DT34" s="1">
        <v>1</v>
      </c>
      <c r="DU34" s="1">
        <v>1</v>
      </c>
      <c r="DV34" s="1">
        <v>0</v>
      </c>
      <c r="DW34" s="1">
        <v>2</v>
      </c>
      <c r="DX34" s="1">
        <v>1</v>
      </c>
      <c r="DY34" s="1">
        <v>1</v>
      </c>
      <c r="DZ34" s="1">
        <v>0</v>
      </c>
      <c r="EA34" s="1">
        <v>7</v>
      </c>
      <c r="EB34" s="1">
        <v>1</v>
      </c>
      <c r="EC34" s="1">
        <v>4</v>
      </c>
      <c r="ED34" s="1">
        <v>1</v>
      </c>
      <c r="EE34" s="1">
        <v>1</v>
      </c>
      <c r="EF34" s="1">
        <v>1</v>
      </c>
      <c r="EG34" s="1">
        <v>2</v>
      </c>
      <c r="EH34" s="1">
        <v>0</v>
      </c>
      <c r="EI34" s="1">
        <v>0</v>
      </c>
      <c r="EJ34" s="1">
        <v>0</v>
      </c>
      <c r="EK34" s="1">
        <v>2</v>
      </c>
      <c r="EL34" s="1">
        <v>1</v>
      </c>
      <c r="EM34" s="1">
        <v>2</v>
      </c>
      <c r="EN34" s="1">
        <v>0</v>
      </c>
      <c r="EO34" s="1">
        <v>0</v>
      </c>
      <c r="EP34" s="1">
        <v>1</v>
      </c>
      <c r="EQ34" s="1">
        <v>2</v>
      </c>
      <c r="ER34" s="1">
        <v>0</v>
      </c>
      <c r="ES34" s="1">
        <v>6</v>
      </c>
      <c r="ET34" s="1">
        <v>29</v>
      </c>
      <c r="EU34" s="1">
        <v>0</v>
      </c>
      <c r="EV34" s="16">
        <v>7212</v>
      </c>
    </row>
    <row r="35" spans="4:152" x14ac:dyDescent="0.25">
      <c r="D35" s="68"/>
      <c r="E35" s="8" t="s">
        <v>34</v>
      </c>
      <c r="F35" s="9"/>
      <c r="G35" s="12">
        <v>588</v>
      </c>
      <c r="H35" s="14">
        <v>320</v>
      </c>
      <c r="I35" s="2">
        <v>37</v>
      </c>
      <c r="J35" s="2">
        <v>45</v>
      </c>
      <c r="K35" s="2">
        <v>17</v>
      </c>
      <c r="L35" s="2">
        <v>123</v>
      </c>
      <c r="M35" s="2">
        <v>24</v>
      </c>
      <c r="N35" s="2">
        <v>193</v>
      </c>
      <c r="O35" s="2">
        <v>123</v>
      </c>
      <c r="P35" s="2">
        <v>11</v>
      </c>
      <c r="Q35" s="2">
        <v>66</v>
      </c>
      <c r="R35" s="2">
        <v>19</v>
      </c>
      <c r="S35" s="2">
        <v>9</v>
      </c>
      <c r="T35" s="2">
        <v>147</v>
      </c>
      <c r="U35" s="2">
        <v>15</v>
      </c>
      <c r="V35" s="2">
        <v>13</v>
      </c>
      <c r="W35" s="2">
        <v>39</v>
      </c>
      <c r="X35" s="2">
        <v>99</v>
      </c>
      <c r="Y35" s="2">
        <v>1</v>
      </c>
      <c r="Z35" s="2">
        <v>30</v>
      </c>
      <c r="AA35" s="2">
        <v>12</v>
      </c>
      <c r="AB35" s="2">
        <v>349</v>
      </c>
      <c r="AC35" s="2">
        <v>71</v>
      </c>
      <c r="AD35" s="2">
        <v>6</v>
      </c>
      <c r="AE35" s="2">
        <v>29</v>
      </c>
      <c r="AF35" s="2">
        <v>318</v>
      </c>
      <c r="AG35" s="2">
        <v>1</v>
      </c>
      <c r="AH35" s="2">
        <v>138</v>
      </c>
      <c r="AI35" s="2">
        <v>41</v>
      </c>
      <c r="AJ35" s="2">
        <v>3</v>
      </c>
      <c r="AK35" s="2">
        <v>97</v>
      </c>
      <c r="AL35" s="2">
        <v>4</v>
      </c>
      <c r="AM35" s="2">
        <v>4</v>
      </c>
      <c r="AN35" s="2">
        <v>3</v>
      </c>
      <c r="AO35" s="2">
        <v>12</v>
      </c>
      <c r="AP35" s="2">
        <v>84</v>
      </c>
      <c r="AQ35" s="2">
        <v>132</v>
      </c>
      <c r="AR35" s="2">
        <v>131</v>
      </c>
      <c r="AS35" s="2">
        <v>47</v>
      </c>
      <c r="AT35" s="2">
        <v>243</v>
      </c>
      <c r="AU35" s="2">
        <v>239</v>
      </c>
      <c r="AV35" s="2">
        <v>35</v>
      </c>
      <c r="AW35" s="2">
        <v>2</v>
      </c>
      <c r="AX35" s="2">
        <v>18</v>
      </c>
      <c r="AY35" s="2">
        <v>2</v>
      </c>
      <c r="AZ35" s="2">
        <v>27</v>
      </c>
      <c r="BA35" s="2">
        <v>57</v>
      </c>
      <c r="BB35" s="2">
        <v>9</v>
      </c>
      <c r="BC35" s="2">
        <v>3</v>
      </c>
      <c r="BD35" s="2">
        <v>6</v>
      </c>
      <c r="BE35" s="2">
        <v>1</v>
      </c>
      <c r="BF35" s="2">
        <v>4</v>
      </c>
      <c r="BG35" s="2">
        <v>3</v>
      </c>
      <c r="BH35" s="2">
        <v>79</v>
      </c>
      <c r="BI35" s="2">
        <v>131</v>
      </c>
      <c r="BJ35" s="2">
        <v>39</v>
      </c>
      <c r="BK35" s="2">
        <v>45</v>
      </c>
      <c r="BL35" s="2">
        <v>11</v>
      </c>
      <c r="BM35" s="2">
        <v>8</v>
      </c>
      <c r="BN35" s="2">
        <v>46</v>
      </c>
      <c r="BO35" s="2">
        <v>13</v>
      </c>
      <c r="BP35" s="2">
        <v>23</v>
      </c>
      <c r="BQ35" s="2">
        <v>45</v>
      </c>
      <c r="BR35" s="2">
        <v>24</v>
      </c>
      <c r="BS35" s="2">
        <v>6</v>
      </c>
      <c r="BT35" s="2">
        <v>4</v>
      </c>
      <c r="BU35" s="2">
        <v>71</v>
      </c>
      <c r="BV35" s="2">
        <v>92</v>
      </c>
      <c r="BW35" s="2">
        <v>115</v>
      </c>
      <c r="BX35" s="2">
        <v>431</v>
      </c>
      <c r="BY35" s="2">
        <v>276</v>
      </c>
      <c r="BZ35" s="2">
        <v>58</v>
      </c>
      <c r="CA35" s="2">
        <v>101</v>
      </c>
      <c r="CB35" s="2">
        <v>11</v>
      </c>
      <c r="CC35" s="2">
        <v>282</v>
      </c>
      <c r="CD35" s="2">
        <v>49</v>
      </c>
      <c r="CE35" s="2">
        <v>251</v>
      </c>
      <c r="CF35" s="2">
        <v>78</v>
      </c>
      <c r="CG35" s="2">
        <v>286</v>
      </c>
      <c r="CH35" s="2">
        <v>1</v>
      </c>
      <c r="CI35" s="2">
        <v>0</v>
      </c>
      <c r="CJ35" s="2">
        <v>1</v>
      </c>
      <c r="CK35" s="2">
        <v>0</v>
      </c>
      <c r="CL35" s="2">
        <v>6</v>
      </c>
      <c r="CM35" s="2">
        <v>1</v>
      </c>
      <c r="CN35" s="2">
        <v>1</v>
      </c>
      <c r="CO35" s="2">
        <v>2</v>
      </c>
      <c r="CP35" s="2">
        <v>2</v>
      </c>
      <c r="CQ35" s="2">
        <v>1</v>
      </c>
      <c r="CR35" s="2">
        <v>0</v>
      </c>
      <c r="CS35" s="2">
        <v>7</v>
      </c>
      <c r="CT35" s="2">
        <v>0</v>
      </c>
      <c r="CU35" s="2">
        <v>0</v>
      </c>
      <c r="CV35" s="2">
        <v>0</v>
      </c>
      <c r="CW35" s="2">
        <v>0</v>
      </c>
      <c r="CX35" s="2">
        <v>0</v>
      </c>
      <c r="CY35" s="2">
        <v>1</v>
      </c>
      <c r="CZ35" s="2">
        <v>1</v>
      </c>
      <c r="DA35" s="2">
        <v>5</v>
      </c>
      <c r="DB35" s="2">
        <v>0</v>
      </c>
      <c r="DC35" s="2">
        <v>0</v>
      </c>
      <c r="DD35" s="2">
        <v>1</v>
      </c>
      <c r="DE35" s="2">
        <v>1</v>
      </c>
      <c r="DF35" s="2">
        <v>0</v>
      </c>
      <c r="DG35" s="2">
        <v>0</v>
      </c>
      <c r="DH35" s="2">
        <v>0</v>
      </c>
      <c r="DI35" s="2">
        <v>0</v>
      </c>
      <c r="DJ35" s="2">
        <v>0</v>
      </c>
      <c r="DK35" s="2">
        <v>0</v>
      </c>
      <c r="DL35" s="2">
        <v>0</v>
      </c>
      <c r="DM35" s="2">
        <v>0</v>
      </c>
      <c r="DN35" s="2">
        <v>1</v>
      </c>
      <c r="DO35" s="2">
        <v>3</v>
      </c>
      <c r="DP35" s="2">
        <v>4</v>
      </c>
      <c r="DQ35" s="2">
        <v>0</v>
      </c>
      <c r="DR35" s="2">
        <v>2</v>
      </c>
      <c r="DS35" s="2">
        <v>1</v>
      </c>
      <c r="DT35" s="2">
        <v>0</v>
      </c>
      <c r="DU35" s="2">
        <v>1</v>
      </c>
      <c r="DV35" s="2">
        <v>0</v>
      </c>
      <c r="DW35" s="2">
        <v>1</v>
      </c>
      <c r="DX35" s="2">
        <v>0</v>
      </c>
      <c r="DY35" s="2">
        <v>1</v>
      </c>
      <c r="DZ35" s="2">
        <v>0</v>
      </c>
      <c r="EA35" s="2">
        <v>7</v>
      </c>
      <c r="EB35" s="2">
        <v>0</v>
      </c>
      <c r="EC35" s="2">
        <v>2</v>
      </c>
      <c r="ED35" s="2">
        <v>1</v>
      </c>
      <c r="EE35" s="2">
        <v>1</v>
      </c>
      <c r="EF35" s="2">
        <v>1</v>
      </c>
      <c r="EG35" s="2">
        <v>2</v>
      </c>
      <c r="EH35" s="2">
        <v>0</v>
      </c>
      <c r="EI35" s="2">
        <v>0</v>
      </c>
      <c r="EJ35" s="2">
        <v>0</v>
      </c>
      <c r="EK35" s="2">
        <v>0</v>
      </c>
      <c r="EL35" s="2">
        <v>0</v>
      </c>
      <c r="EM35" s="2">
        <v>0</v>
      </c>
      <c r="EN35" s="2">
        <v>0</v>
      </c>
      <c r="EO35" s="2">
        <v>0</v>
      </c>
      <c r="EP35" s="2">
        <v>1</v>
      </c>
      <c r="EQ35" s="2">
        <v>1</v>
      </c>
      <c r="ER35" s="2">
        <v>0</v>
      </c>
      <c r="ES35" s="2">
        <v>1</v>
      </c>
      <c r="ET35" s="2">
        <v>15</v>
      </c>
      <c r="EU35" s="2">
        <v>0</v>
      </c>
      <c r="EV35" s="15">
        <v>6099</v>
      </c>
    </row>
    <row r="36" spans="4:152" x14ac:dyDescent="0.25">
      <c r="D36" s="68"/>
      <c r="E36" s="8" t="s">
        <v>35</v>
      </c>
      <c r="F36" s="9"/>
      <c r="G36" s="12">
        <v>72</v>
      </c>
      <c r="H36" s="14">
        <v>28</v>
      </c>
      <c r="I36" s="2">
        <v>0</v>
      </c>
      <c r="J36" s="2">
        <v>0</v>
      </c>
      <c r="K36" s="2">
        <v>0</v>
      </c>
      <c r="L36" s="2">
        <v>9</v>
      </c>
      <c r="M36" s="2">
        <v>0</v>
      </c>
      <c r="N36" s="2">
        <v>11</v>
      </c>
      <c r="O36" s="2">
        <v>1</v>
      </c>
      <c r="P36" s="2">
        <v>0</v>
      </c>
      <c r="Q36" s="2">
        <v>3</v>
      </c>
      <c r="R36" s="2">
        <v>0</v>
      </c>
      <c r="S36" s="2">
        <v>0</v>
      </c>
      <c r="T36" s="2">
        <v>4</v>
      </c>
      <c r="U36" s="2">
        <v>1</v>
      </c>
      <c r="V36" s="2">
        <v>2</v>
      </c>
      <c r="W36" s="2">
        <v>3</v>
      </c>
      <c r="X36" s="2">
        <v>1</v>
      </c>
      <c r="Y36" s="2">
        <v>0</v>
      </c>
      <c r="Z36" s="2">
        <v>1</v>
      </c>
      <c r="AA36" s="2">
        <v>2</v>
      </c>
      <c r="AB36" s="2">
        <v>3</v>
      </c>
      <c r="AC36" s="2">
        <v>6</v>
      </c>
      <c r="AD36" s="2">
        <v>0</v>
      </c>
      <c r="AE36" s="2">
        <v>2</v>
      </c>
      <c r="AF36" s="2">
        <v>22</v>
      </c>
      <c r="AG36" s="2">
        <v>0</v>
      </c>
      <c r="AH36" s="2">
        <v>10</v>
      </c>
      <c r="AI36" s="2">
        <v>3</v>
      </c>
      <c r="AJ36" s="2">
        <v>0</v>
      </c>
      <c r="AK36" s="2">
        <v>14</v>
      </c>
      <c r="AL36" s="2">
        <v>0</v>
      </c>
      <c r="AM36" s="2">
        <v>0</v>
      </c>
      <c r="AN36" s="2">
        <v>0</v>
      </c>
      <c r="AO36" s="2">
        <v>2</v>
      </c>
      <c r="AP36" s="2">
        <v>5</v>
      </c>
      <c r="AQ36" s="2">
        <v>14</v>
      </c>
      <c r="AR36" s="2">
        <v>8</v>
      </c>
      <c r="AS36" s="2">
        <v>1</v>
      </c>
      <c r="AT36" s="2">
        <v>40</v>
      </c>
      <c r="AU36" s="2">
        <v>21</v>
      </c>
      <c r="AV36" s="2">
        <v>3</v>
      </c>
      <c r="AW36" s="2">
        <v>0</v>
      </c>
      <c r="AX36" s="2">
        <v>0</v>
      </c>
      <c r="AY36" s="2">
        <v>0</v>
      </c>
      <c r="AZ36" s="2">
        <v>1</v>
      </c>
      <c r="BA36" s="2">
        <v>4</v>
      </c>
      <c r="BB36" s="2">
        <v>0</v>
      </c>
      <c r="BC36" s="2">
        <v>0</v>
      </c>
      <c r="BD36" s="2">
        <v>0</v>
      </c>
      <c r="BE36" s="2">
        <v>0</v>
      </c>
      <c r="BF36" s="2">
        <v>0</v>
      </c>
      <c r="BG36" s="2">
        <v>0</v>
      </c>
      <c r="BH36" s="2">
        <v>6</v>
      </c>
      <c r="BI36" s="2">
        <v>11</v>
      </c>
      <c r="BJ36" s="2">
        <v>3</v>
      </c>
      <c r="BK36" s="2">
        <v>3</v>
      </c>
      <c r="BL36" s="2">
        <v>0</v>
      </c>
      <c r="BM36" s="2">
        <v>0</v>
      </c>
      <c r="BN36" s="2">
        <v>3</v>
      </c>
      <c r="BO36" s="2">
        <v>2</v>
      </c>
      <c r="BP36" s="2">
        <v>0</v>
      </c>
      <c r="BQ36" s="2">
        <v>9</v>
      </c>
      <c r="BR36" s="2">
        <v>0</v>
      </c>
      <c r="BS36" s="2">
        <v>1</v>
      </c>
      <c r="BT36" s="2">
        <v>1</v>
      </c>
      <c r="BU36" s="2">
        <v>4</v>
      </c>
      <c r="BV36" s="2">
        <v>4</v>
      </c>
      <c r="BW36" s="2">
        <v>12</v>
      </c>
      <c r="BX36" s="2">
        <v>38</v>
      </c>
      <c r="BY36" s="2">
        <v>30</v>
      </c>
      <c r="BZ36" s="2">
        <v>3</v>
      </c>
      <c r="CA36" s="2">
        <v>9</v>
      </c>
      <c r="CB36" s="2">
        <v>1</v>
      </c>
      <c r="CC36" s="2">
        <v>44</v>
      </c>
      <c r="CD36" s="2">
        <v>3</v>
      </c>
      <c r="CE36" s="2">
        <v>23</v>
      </c>
      <c r="CF36" s="2">
        <v>7</v>
      </c>
      <c r="CG36" s="2">
        <v>33</v>
      </c>
      <c r="CH36" s="2">
        <v>0</v>
      </c>
      <c r="CI36" s="2">
        <v>0</v>
      </c>
      <c r="CJ36" s="2">
        <v>0</v>
      </c>
      <c r="CK36" s="2">
        <v>0</v>
      </c>
      <c r="CL36" s="2">
        <v>1</v>
      </c>
      <c r="CM36" s="2">
        <v>0</v>
      </c>
      <c r="CN36" s="2">
        <v>0</v>
      </c>
      <c r="CO36" s="2">
        <v>0</v>
      </c>
      <c r="CP36" s="2">
        <v>0</v>
      </c>
      <c r="CQ36" s="2">
        <v>0</v>
      </c>
      <c r="CR36" s="2">
        <v>0</v>
      </c>
      <c r="CS36" s="2">
        <v>0</v>
      </c>
      <c r="CT36" s="2">
        <v>0</v>
      </c>
      <c r="CU36" s="2">
        <v>0</v>
      </c>
      <c r="CV36" s="2">
        <v>2</v>
      </c>
      <c r="CW36" s="2">
        <v>1</v>
      </c>
      <c r="CX36" s="2">
        <v>0</v>
      </c>
      <c r="CY36" s="2">
        <v>0</v>
      </c>
      <c r="CZ36" s="2">
        <v>0</v>
      </c>
      <c r="DA36" s="2">
        <v>0</v>
      </c>
      <c r="DB36" s="2">
        <v>0</v>
      </c>
      <c r="DC36" s="2">
        <v>0</v>
      </c>
      <c r="DD36" s="2">
        <v>0</v>
      </c>
      <c r="DE36" s="2">
        <v>0</v>
      </c>
      <c r="DF36" s="2">
        <v>0</v>
      </c>
      <c r="DG36" s="2">
        <v>0</v>
      </c>
      <c r="DH36" s="2">
        <v>0</v>
      </c>
      <c r="DI36" s="2">
        <v>0</v>
      </c>
      <c r="DJ36" s="2">
        <v>0</v>
      </c>
      <c r="DK36" s="2">
        <v>0</v>
      </c>
      <c r="DL36" s="2">
        <v>0</v>
      </c>
      <c r="DM36" s="2">
        <v>0</v>
      </c>
      <c r="DN36" s="2">
        <v>0</v>
      </c>
      <c r="DO36" s="2">
        <v>0</v>
      </c>
      <c r="DP36" s="2">
        <v>0</v>
      </c>
      <c r="DQ36" s="2">
        <v>1</v>
      </c>
      <c r="DR36" s="2">
        <v>0</v>
      </c>
      <c r="DS36" s="2">
        <v>0</v>
      </c>
      <c r="DT36" s="2">
        <v>1</v>
      </c>
      <c r="DU36" s="2">
        <v>0</v>
      </c>
      <c r="DV36" s="2">
        <v>0</v>
      </c>
      <c r="DW36" s="2">
        <v>0</v>
      </c>
      <c r="DX36" s="2">
        <v>0</v>
      </c>
      <c r="DY36" s="2">
        <v>0</v>
      </c>
      <c r="DZ36" s="2">
        <v>0</v>
      </c>
      <c r="EA36" s="2">
        <v>0</v>
      </c>
      <c r="EB36" s="2">
        <v>1</v>
      </c>
      <c r="EC36" s="2">
        <v>1</v>
      </c>
      <c r="ED36" s="2">
        <v>0</v>
      </c>
      <c r="EE36" s="2">
        <v>0</v>
      </c>
      <c r="EF36" s="2">
        <v>0</v>
      </c>
      <c r="EG36" s="2">
        <v>0</v>
      </c>
      <c r="EH36" s="2">
        <v>0</v>
      </c>
      <c r="EI36" s="2">
        <v>0</v>
      </c>
      <c r="EJ36" s="2">
        <v>0</v>
      </c>
      <c r="EK36" s="2">
        <v>1</v>
      </c>
      <c r="EL36" s="2">
        <v>1</v>
      </c>
      <c r="EM36" s="2">
        <v>1</v>
      </c>
      <c r="EN36" s="2">
        <v>0</v>
      </c>
      <c r="EO36" s="2">
        <v>0</v>
      </c>
      <c r="EP36" s="2">
        <v>0</v>
      </c>
      <c r="EQ36" s="2">
        <v>0</v>
      </c>
      <c r="ER36" s="2">
        <v>0</v>
      </c>
      <c r="ES36" s="2">
        <v>4</v>
      </c>
      <c r="ET36" s="2">
        <v>6</v>
      </c>
      <c r="EU36" s="2">
        <v>0</v>
      </c>
      <c r="EV36" s="15">
        <v>490</v>
      </c>
    </row>
    <row r="37" spans="4:152" x14ac:dyDescent="0.25">
      <c r="D37" s="68"/>
      <c r="E37" s="8" t="s">
        <v>36</v>
      </c>
      <c r="F37" s="9"/>
      <c r="G37" s="12">
        <v>62</v>
      </c>
      <c r="H37" s="14">
        <v>28</v>
      </c>
      <c r="I37" s="2">
        <v>3</v>
      </c>
      <c r="J37" s="2">
        <v>0</v>
      </c>
      <c r="K37" s="2">
        <v>3</v>
      </c>
      <c r="L37" s="2">
        <v>4</v>
      </c>
      <c r="M37" s="2">
        <v>0</v>
      </c>
      <c r="N37" s="2">
        <v>6</v>
      </c>
      <c r="O37" s="2">
        <v>2</v>
      </c>
      <c r="P37" s="2">
        <v>0</v>
      </c>
      <c r="Q37" s="2">
        <v>0</v>
      </c>
      <c r="R37" s="2">
        <v>0</v>
      </c>
      <c r="S37" s="2">
        <v>0</v>
      </c>
      <c r="T37" s="2">
        <v>3</v>
      </c>
      <c r="U37" s="2">
        <v>0</v>
      </c>
      <c r="V37" s="2">
        <v>0</v>
      </c>
      <c r="W37" s="2">
        <v>1</v>
      </c>
      <c r="X37" s="2">
        <v>0</v>
      </c>
      <c r="Y37" s="2">
        <v>0</v>
      </c>
      <c r="Z37" s="2">
        <v>0</v>
      </c>
      <c r="AA37" s="2">
        <v>1</v>
      </c>
      <c r="AB37" s="2">
        <v>12</v>
      </c>
      <c r="AC37" s="2">
        <v>1</v>
      </c>
      <c r="AD37" s="2">
        <v>0</v>
      </c>
      <c r="AE37" s="2">
        <v>1</v>
      </c>
      <c r="AF37" s="2">
        <v>24</v>
      </c>
      <c r="AG37" s="2">
        <v>1</v>
      </c>
      <c r="AH37" s="2">
        <v>12</v>
      </c>
      <c r="AI37" s="2">
        <v>7</v>
      </c>
      <c r="AJ37" s="2">
        <v>0</v>
      </c>
      <c r="AK37" s="2">
        <v>9</v>
      </c>
      <c r="AL37" s="2">
        <v>0</v>
      </c>
      <c r="AM37" s="2">
        <v>0</v>
      </c>
      <c r="AN37" s="2">
        <v>0</v>
      </c>
      <c r="AO37" s="2">
        <v>0</v>
      </c>
      <c r="AP37" s="2">
        <v>3</v>
      </c>
      <c r="AQ37" s="2">
        <v>10</v>
      </c>
      <c r="AR37" s="2">
        <v>3</v>
      </c>
      <c r="AS37" s="2">
        <v>0</v>
      </c>
      <c r="AT37" s="2">
        <v>28</v>
      </c>
      <c r="AU37" s="2">
        <v>19</v>
      </c>
      <c r="AV37" s="2">
        <v>1</v>
      </c>
      <c r="AW37" s="2">
        <v>0</v>
      </c>
      <c r="AX37" s="2">
        <v>1</v>
      </c>
      <c r="AY37" s="2">
        <v>0</v>
      </c>
      <c r="AZ37" s="2">
        <v>2</v>
      </c>
      <c r="BA37" s="2">
        <v>7</v>
      </c>
      <c r="BB37" s="2">
        <v>1</v>
      </c>
      <c r="BC37" s="2">
        <v>0</v>
      </c>
      <c r="BD37" s="2">
        <v>0</v>
      </c>
      <c r="BE37" s="2">
        <v>0</v>
      </c>
      <c r="BF37" s="2">
        <v>1</v>
      </c>
      <c r="BG37" s="2">
        <v>0</v>
      </c>
      <c r="BH37" s="2">
        <v>6</v>
      </c>
      <c r="BI37" s="2">
        <v>11</v>
      </c>
      <c r="BJ37" s="2">
        <v>4</v>
      </c>
      <c r="BK37" s="2">
        <v>0</v>
      </c>
      <c r="BL37" s="2">
        <v>0</v>
      </c>
      <c r="BM37" s="2">
        <v>0</v>
      </c>
      <c r="BN37" s="2">
        <v>1</v>
      </c>
      <c r="BO37" s="2">
        <v>0</v>
      </c>
      <c r="BP37" s="2">
        <v>0</v>
      </c>
      <c r="BQ37" s="2">
        <v>4</v>
      </c>
      <c r="BR37" s="2">
        <v>0</v>
      </c>
      <c r="BS37" s="2">
        <v>0</v>
      </c>
      <c r="BT37" s="2">
        <v>0</v>
      </c>
      <c r="BU37" s="2">
        <v>2</v>
      </c>
      <c r="BV37" s="2">
        <v>11</v>
      </c>
      <c r="BW37" s="2">
        <v>5</v>
      </c>
      <c r="BX37" s="2">
        <v>48</v>
      </c>
      <c r="BY37" s="2">
        <v>34</v>
      </c>
      <c r="BZ37" s="2">
        <v>2</v>
      </c>
      <c r="CA37" s="2">
        <v>11</v>
      </c>
      <c r="CB37" s="2">
        <v>4</v>
      </c>
      <c r="CC37" s="2">
        <v>43</v>
      </c>
      <c r="CD37" s="2">
        <v>3</v>
      </c>
      <c r="CE37" s="2">
        <v>27</v>
      </c>
      <c r="CF37" s="2">
        <v>7</v>
      </c>
      <c r="CG37" s="2">
        <v>34</v>
      </c>
      <c r="CH37" s="2">
        <v>0</v>
      </c>
      <c r="CI37" s="2">
        <v>0</v>
      </c>
      <c r="CJ37" s="2">
        <v>0</v>
      </c>
      <c r="CK37" s="2">
        <v>0</v>
      </c>
      <c r="CL37" s="2">
        <v>0</v>
      </c>
      <c r="CM37" s="2">
        <v>0</v>
      </c>
      <c r="CN37" s="2">
        <v>0</v>
      </c>
      <c r="CO37" s="2">
        <v>0</v>
      </c>
      <c r="CP37" s="2">
        <v>0</v>
      </c>
      <c r="CQ37" s="2">
        <v>0</v>
      </c>
      <c r="CR37" s="2">
        <v>0</v>
      </c>
      <c r="CS37" s="2">
        <v>0</v>
      </c>
      <c r="CT37" s="2">
        <v>0</v>
      </c>
      <c r="CU37" s="2">
        <v>0</v>
      </c>
      <c r="CV37" s="2">
        <v>0</v>
      </c>
      <c r="CW37" s="2">
        <v>0</v>
      </c>
      <c r="CX37" s="2">
        <v>0</v>
      </c>
      <c r="CY37" s="2">
        <v>0</v>
      </c>
      <c r="CZ37" s="2">
        <v>0</v>
      </c>
      <c r="DA37" s="2">
        <v>0</v>
      </c>
      <c r="DB37" s="2">
        <v>0</v>
      </c>
      <c r="DC37" s="2">
        <v>1</v>
      </c>
      <c r="DD37" s="2">
        <v>0</v>
      </c>
      <c r="DE37" s="2">
        <v>0</v>
      </c>
      <c r="DF37" s="2">
        <v>0</v>
      </c>
      <c r="DG37" s="2">
        <v>0</v>
      </c>
      <c r="DH37" s="2">
        <v>0</v>
      </c>
      <c r="DI37" s="2">
        <v>0</v>
      </c>
      <c r="DJ37" s="2">
        <v>0</v>
      </c>
      <c r="DK37" s="2">
        <v>0</v>
      </c>
      <c r="DL37" s="2">
        <v>0</v>
      </c>
      <c r="DM37" s="2">
        <v>0</v>
      </c>
      <c r="DN37" s="2">
        <v>0</v>
      </c>
      <c r="DO37" s="2">
        <v>0</v>
      </c>
      <c r="DP37" s="2">
        <v>0</v>
      </c>
      <c r="DQ37" s="2">
        <v>2</v>
      </c>
      <c r="DR37" s="2">
        <v>0</v>
      </c>
      <c r="DS37" s="2">
        <v>0</v>
      </c>
      <c r="DT37" s="2">
        <v>0</v>
      </c>
      <c r="DU37" s="2">
        <v>0</v>
      </c>
      <c r="DV37" s="2">
        <v>0</v>
      </c>
      <c r="DW37" s="2">
        <v>0</v>
      </c>
      <c r="DX37" s="2">
        <v>1</v>
      </c>
      <c r="DY37" s="2">
        <v>0</v>
      </c>
      <c r="DZ37" s="2">
        <v>0</v>
      </c>
      <c r="EA37" s="2">
        <v>0</v>
      </c>
      <c r="EB37" s="2">
        <v>0</v>
      </c>
      <c r="EC37" s="2">
        <v>1</v>
      </c>
      <c r="ED37" s="2">
        <v>0</v>
      </c>
      <c r="EE37" s="2">
        <v>0</v>
      </c>
      <c r="EF37" s="2">
        <v>0</v>
      </c>
      <c r="EG37" s="2">
        <v>0</v>
      </c>
      <c r="EH37" s="2">
        <v>0</v>
      </c>
      <c r="EI37" s="2">
        <v>0</v>
      </c>
      <c r="EJ37" s="2">
        <v>0</v>
      </c>
      <c r="EK37" s="2">
        <v>1</v>
      </c>
      <c r="EL37" s="2">
        <v>0</v>
      </c>
      <c r="EM37" s="2">
        <v>1</v>
      </c>
      <c r="EN37" s="2">
        <v>0</v>
      </c>
      <c r="EO37" s="2">
        <v>0</v>
      </c>
      <c r="EP37" s="2">
        <v>0</v>
      </c>
      <c r="EQ37" s="2">
        <v>1</v>
      </c>
      <c r="ER37" s="2">
        <v>0</v>
      </c>
      <c r="ES37" s="2">
        <v>1</v>
      </c>
      <c r="ET37" s="2">
        <v>4</v>
      </c>
      <c r="EU37" s="2">
        <v>0</v>
      </c>
      <c r="EV37" s="15">
        <v>460</v>
      </c>
    </row>
    <row r="38" spans="4:152" x14ac:dyDescent="0.25">
      <c r="D38" s="68"/>
      <c r="E38" s="8" t="s">
        <v>38</v>
      </c>
      <c r="F38" s="9"/>
      <c r="G38" s="12">
        <v>25</v>
      </c>
      <c r="H38" s="14">
        <v>9</v>
      </c>
      <c r="I38" s="2">
        <v>0</v>
      </c>
      <c r="J38" s="2">
        <v>0</v>
      </c>
      <c r="K38" s="2">
        <v>1</v>
      </c>
      <c r="L38" s="2">
        <v>4</v>
      </c>
      <c r="M38" s="2">
        <v>0</v>
      </c>
      <c r="N38" s="2">
        <v>1</v>
      </c>
      <c r="O38" s="2">
        <v>2</v>
      </c>
      <c r="P38" s="2">
        <v>0</v>
      </c>
      <c r="Q38" s="2">
        <v>0</v>
      </c>
      <c r="R38" s="2">
        <v>0</v>
      </c>
      <c r="S38" s="2">
        <v>0</v>
      </c>
      <c r="T38" s="2">
        <v>1</v>
      </c>
      <c r="U38" s="2">
        <v>0</v>
      </c>
      <c r="V38" s="2">
        <v>0</v>
      </c>
      <c r="W38" s="2">
        <v>0</v>
      </c>
      <c r="X38" s="2">
        <v>1</v>
      </c>
      <c r="Y38" s="2">
        <v>0</v>
      </c>
      <c r="Z38" s="2">
        <v>0</v>
      </c>
      <c r="AA38" s="2">
        <v>0</v>
      </c>
      <c r="AB38" s="2">
        <v>2</v>
      </c>
      <c r="AC38" s="2">
        <v>1</v>
      </c>
      <c r="AD38" s="2">
        <v>0</v>
      </c>
      <c r="AE38" s="2">
        <v>0</v>
      </c>
      <c r="AF38" s="2">
        <v>9</v>
      </c>
      <c r="AG38" s="2">
        <v>0</v>
      </c>
      <c r="AH38" s="2">
        <v>7</v>
      </c>
      <c r="AI38" s="2">
        <v>0</v>
      </c>
      <c r="AJ38" s="2">
        <v>0</v>
      </c>
      <c r="AK38" s="2">
        <v>3</v>
      </c>
      <c r="AL38" s="2">
        <v>0</v>
      </c>
      <c r="AM38" s="2">
        <v>0</v>
      </c>
      <c r="AN38" s="2">
        <v>0</v>
      </c>
      <c r="AO38" s="2">
        <v>1</v>
      </c>
      <c r="AP38" s="2">
        <v>2</v>
      </c>
      <c r="AQ38" s="2">
        <v>4</v>
      </c>
      <c r="AR38" s="2">
        <v>2</v>
      </c>
      <c r="AS38" s="2">
        <v>0</v>
      </c>
      <c r="AT38" s="2">
        <v>11</v>
      </c>
      <c r="AU38" s="2">
        <v>7</v>
      </c>
      <c r="AV38" s="2">
        <v>1</v>
      </c>
      <c r="AW38" s="2">
        <v>1</v>
      </c>
      <c r="AX38" s="2">
        <v>0</v>
      </c>
      <c r="AY38" s="2">
        <v>1</v>
      </c>
      <c r="AZ38" s="2">
        <v>2</v>
      </c>
      <c r="BA38" s="2">
        <v>1</v>
      </c>
      <c r="BB38" s="2">
        <v>0</v>
      </c>
      <c r="BC38" s="2">
        <v>0</v>
      </c>
      <c r="BD38" s="2">
        <v>0</v>
      </c>
      <c r="BE38" s="2">
        <v>0</v>
      </c>
      <c r="BF38" s="2">
        <v>0</v>
      </c>
      <c r="BG38" s="2">
        <v>0</v>
      </c>
      <c r="BH38" s="2">
        <v>2</v>
      </c>
      <c r="BI38" s="2">
        <v>4</v>
      </c>
      <c r="BJ38" s="2">
        <v>1</v>
      </c>
      <c r="BK38" s="2">
        <v>0</v>
      </c>
      <c r="BL38" s="2">
        <v>0</v>
      </c>
      <c r="BM38" s="2">
        <v>0</v>
      </c>
      <c r="BN38" s="2">
        <v>0</v>
      </c>
      <c r="BO38" s="2">
        <v>0</v>
      </c>
      <c r="BP38" s="2">
        <v>0</v>
      </c>
      <c r="BQ38" s="2">
        <v>3</v>
      </c>
      <c r="BR38" s="2">
        <v>0</v>
      </c>
      <c r="BS38" s="2">
        <v>0</v>
      </c>
      <c r="BT38" s="2">
        <v>0</v>
      </c>
      <c r="BU38" s="2">
        <v>1</v>
      </c>
      <c r="BV38" s="2">
        <v>2</v>
      </c>
      <c r="BW38" s="2">
        <v>2</v>
      </c>
      <c r="BX38" s="2">
        <v>14</v>
      </c>
      <c r="BY38" s="2">
        <v>9</v>
      </c>
      <c r="BZ38" s="2">
        <v>1</v>
      </c>
      <c r="CA38" s="2">
        <v>3</v>
      </c>
      <c r="CB38" s="2">
        <v>0</v>
      </c>
      <c r="CC38" s="2">
        <v>14</v>
      </c>
      <c r="CD38" s="2">
        <v>0</v>
      </c>
      <c r="CE38" s="2">
        <v>12</v>
      </c>
      <c r="CF38" s="2">
        <v>1</v>
      </c>
      <c r="CG38" s="2">
        <v>15</v>
      </c>
      <c r="CH38" s="2">
        <v>0</v>
      </c>
      <c r="CI38" s="2">
        <v>0</v>
      </c>
      <c r="CJ38" s="2">
        <v>0</v>
      </c>
      <c r="CK38" s="2">
        <v>0</v>
      </c>
      <c r="CL38" s="2">
        <v>0</v>
      </c>
      <c r="CM38" s="2">
        <v>0</v>
      </c>
      <c r="CN38" s="2">
        <v>0</v>
      </c>
      <c r="CO38" s="2">
        <v>0</v>
      </c>
      <c r="CP38" s="2">
        <v>0</v>
      </c>
      <c r="CQ38" s="2">
        <v>0</v>
      </c>
      <c r="CR38" s="2">
        <v>0</v>
      </c>
      <c r="CS38" s="2">
        <v>0</v>
      </c>
      <c r="CT38" s="2">
        <v>0</v>
      </c>
      <c r="CU38" s="2">
        <v>0</v>
      </c>
      <c r="CV38" s="2">
        <v>0</v>
      </c>
      <c r="CW38" s="2">
        <v>1</v>
      </c>
      <c r="CX38" s="2">
        <v>0</v>
      </c>
      <c r="CY38" s="2">
        <v>0</v>
      </c>
      <c r="CZ38" s="2">
        <v>0</v>
      </c>
      <c r="DA38" s="2">
        <v>0</v>
      </c>
      <c r="DB38" s="2">
        <v>0</v>
      </c>
      <c r="DC38" s="2">
        <v>0</v>
      </c>
      <c r="DD38" s="2">
        <v>0</v>
      </c>
      <c r="DE38" s="2">
        <v>0</v>
      </c>
      <c r="DF38" s="2">
        <v>0</v>
      </c>
      <c r="DG38" s="2">
        <v>0</v>
      </c>
      <c r="DH38" s="2">
        <v>0</v>
      </c>
      <c r="DI38" s="2">
        <v>0</v>
      </c>
      <c r="DJ38" s="2">
        <v>0</v>
      </c>
      <c r="DK38" s="2">
        <v>0</v>
      </c>
      <c r="DL38" s="2">
        <v>0</v>
      </c>
      <c r="DM38" s="2">
        <v>0</v>
      </c>
      <c r="DN38" s="2">
        <v>0</v>
      </c>
      <c r="DO38" s="2">
        <v>0</v>
      </c>
      <c r="DP38" s="2">
        <v>0</v>
      </c>
      <c r="DQ38" s="2">
        <v>0</v>
      </c>
      <c r="DR38" s="2">
        <v>1</v>
      </c>
      <c r="DS38" s="2">
        <v>0</v>
      </c>
      <c r="DT38" s="2">
        <v>0</v>
      </c>
      <c r="DU38" s="2">
        <v>0</v>
      </c>
      <c r="DV38" s="2">
        <v>0</v>
      </c>
      <c r="DW38" s="2">
        <v>1</v>
      </c>
      <c r="DX38" s="2">
        <v>0</v>
      </c>
      <c r="DY38" s="2">
        <v>0</v>
      </c>
      <c r="DZ38" s="2">
        <v>0</v>
      </c>
      <c r="EA38" s="2">
        <v>0</v>
      </c>
      <c r="EB38" s="2">
        <v>0</v>
      </c>
      <c r="EC38" s="2">
        <v>0</v>
      </c>
      <c r="ED38" s="2">
        <v>0</v>
      </c>
      <c r="EE38" s="2">
        <v>0</v>
      </c>
      <c r="EF38" s="2">
        <v>0</v>
      </c>
      <c r="EG38" s="2">
        <v>0</v>
      </c>
      <c r="EH38" s="2">
        <v>0</v>
      </c>
      <c r="EI38" s="2">
        <v>0</v>
      </c>
      <c r="EJ38" s="2">
        <v>0</v>
      </c>
      <c r="EK38" s="2">
        <v>0</v>
      </c>
      <c r="EL38" s="2">
        <v>0</v>
      </c>
      <c r="EM38" s="2">
        <v>0</v>
      </c>
      <c r="EN38" s="2">
        <v>0</v>
      </c>
      <c r="EO38" s="2">
        <v>0</v>
      </c>
      <c r="EP38" s="2">
        <v>0</v>
      </c>
      <c r="EQ38" s="2">
        <v>0</v>
      </c>
      <c r="ER38" s="2">
        <v>0</v>
      </c>
      <c r="ES38" s="2">
        <v>0</v>
      </c>
      <c r="ET38" s="2">
        <v>2</v>
      </c>
      <c r="EU38" s="2">
        <v>0</v>
      </c>
      <c r="EV38" s="15">
        <v>161</v>
      </c>
    </row>
    <row r="39" spans="4:152" x14ac:dyDescent="0.25">
      <c r="D39" s="68"/>
      <c r="E39" s="8" t="s">
        <v>37</v>
      </c>
      <c r="F39" s="9"/>
      <c r="G39" s="12">
        <v>3</v>
      </c>
      <c r="H39" s="14">
        <v>0</v>
      </c>
      <c r="I39" s="2">
        <v>0</v>
      </c>
      <c r="J39" s="2">
        <v>0</v>
      </c>
      <c r="K39" s="2">
        <v>0</v>
      </c>
      <c r="L39" s="2">
        <v>0</v>
      </c>
      <c r="M39" s="2">
        <v>0</v>
      </c>
      <c r="N39" s="2">
        <v>0</v>
      </c>
      <c r="O39" s="2">
        <v>0</v>
      </c>
      <c r="P39" s="2">
        <v>0</v>
      </c>
      <c r="Q39" s="2">
        <v>0</v>
      </c>
      <c r="R39" s="2">
        <v>0</v>
      </c>
      <c r="S39" s="2">
        <v>0</v>
      </c>
      <c r="T39" s="2">
        <v>0</v>
      </c>
      <c r="U39" s="2">
        <v>0</v>
      </c>
      <c r="V39" s="2">
        <v>0</v>
      </c>
      <c r="W39" s="2">
        <v>0</v>
      </c>
      <c r="X39" s="2">
        <v>0</v>
      </c>
      <c r="Y39" s="2">
        <v>0</v>
      </c>
      <c r="Z39" s="2">
        <v>0</v>
      </c>
      <c r="AA39" s="2">
        <v>0</v>
      </c>
      <c r="AB39" s="2">
        <v>0</v>
      </c>
      <c r="AC39" s="2">
        <v>0</v>
      </c>
      <c r="AD39" s="2">
        <v>0</v>
      </c>
      <c r="AE39" s="2">
        <v>0</v>
      </c>
      <c r="AF39" s="2">
        <v>0</v>
      </c>
      <c r="AG39" s="2">
        <v>0</v>
      </c>
      <c r="AH39" s="2">
        <v>0</v>
      </c>
      <c r="AI39" s="2">
        <v>0</v>
      </c>
      <c r="AJ39" s="2">
        <v>0</v>
      </c>
      <c r="AK39" s="2">
        <v>0</v>
      </c>
      <c r="AL39" s="2">
        <v>0</v>
      </c>
      <c r="AM39" s="2">
        <v>0</v>
      </c>
      <c r="AN39" s="2">
        <v>0</v>
      </c>
      <c r="AO39" s="2">
        <v>0</v>
      </c>
      <c r="AP39" s="2">
        <v>0</v>
      </c>
      <c r="AQ39" s="2">
        <v>0</v>
      </c>
      <c r="AR39" s="2">
        <v>0</v>
      </c>
      <c r="AS39" s="2">
        <v>0</v>
      </c>
      <c r="AT39" s="2">
        <v>0</v>
      </c>
      <c r="AU39" s="2">
        <v>1</v>
      </c>
      <c r="AV39" s="2">
        <v>0</v>
      </c>
      <c r="AW39" s="2">
        <v>0</v>
      </c>
      <c r="AX39" s="2">
        <v>0</v>
      </c>
      <c r="AY39" s="2">
        <v>0</v>
      </c>
      <c r="AZ39" s="2">
        <v>0</v>
      </c>
      <c r="BA39" s="2">
        <v>0</v>
      </c>
      <c r="BB39" s="2">
        <v>0</v>
      </c>
      <c r="BC39" s="2">
        <v>0</v>
      </c>
      <c r="BD39" s="2">
        <v>0</v>
      </c>
      <c r="BE39" s="2">
        <v>0</v>
      </c>
      <c r="BF39" s="2">
        <v>0</v>
      </c>
      <c r="BG39" s="2">
        <v>0</v>
      </c>
      <c r="BH39" s="2">
        <v>0</v>
      </c>
      <c r="BI39" s="2">
        <v>0</v>
      </c>
      <c r="BJ39" s="2">
        <v>0</v>
      </c>
      <c r="BK39" s="2">
        <v>0</v>
      </c>
      <c r="BL39" s="2">
        <v>0</v>
      </c>
      <c r="BM39" s="2">
        <v>0</v>
      </c>
      <c r="BN39" s="2">
        <v>0</v>
      </c>
      <c r="BO39" s="2">
        <v>0</v>
      </c>
      <c r="BP39" s="2">
        <v>0</v>
      </c>
      <c r="BQ39" s="2">
        <v>0</v>
      </c>
      <c r="BR39" s="2">
        <v>0</v>
      </c>
      <c r="BS39" s="2">
        <v>0</v>
      </c>
      <c r="BT39" s="2">
        <v>0</v>
      </c>
      <c r="BU39" s="2">
        <v>0</v>
      </c>
      <c r="BV39" s="2">
        <v>0</v>
      </c>
      <c r="BW39" s="2">
        <v>0</v>
      </c>
      <c r="BX39" s="2">
        <v>0</v>
      </c>
      <c r="BY39" s="2">
        <v>0</v>
      </c>
      <c r="BZ39" s="2">
        <v>0</v>
      </c>
      <c r="CA39" s="2">
        <v>0</v>
      </c>
      <c r="CB39" s="2">
        <v>0</v>
      </c>
      <c r="CC39" s="2">
        <v>0</v>
      </c>
      <c r="CD39" s="2">
        <v>0</v>
      </c>
      <c r="CE39" s="2">
        <v>0</v>
      </c>
      <c r="CF39" s="2">
        <v>0</v>
      </c>
      <c r="CG39" s="2">
        <v>1</v>
      </c>
      <c r="CH39" s="2">
        <v>0</v>
      </c>
      <c r="CI39" s="2">
        <v>0</v>
      </c>
      <c r="CJ39" s="2">
        <v>0</v>
      </c>
      <c r="CK39" s="2">
        <v>0</v>
      </c>
      <c r="CL39" s="2">
        <v>0</v>
      </c>
      <c r="CM39" s="2">
        <v>0</v>
      </c>
      <c r="CN39" s="2">
        <v>0</v>
      </c>
      <c r="CO39" s="2">
        <v>0</v>
      </c>
      <c r="CP39" s="2">
        <v>0</v>
      </c>
      <c r="CQ39" s="2">
        <v>0</v>
      </c>
      <c r="CR39" s="2">
        <v>0</v>
      </c>
      <c r="CS39" s="2">
        <v>0</v>
      </c>
      <c r="CT39" s="2">
        <v>0</v>
      </c>
      <c r="CU39" s="2">
        <v>0</v>
      </c>
      <c r="CV39" s="2">
        <v>0</v>
      </c>
      <c r="CW39" s="2">
        <v>0</v>
      </c>
      <c r="CX39" s="2">
        <v>0</v>
      </c>
      <c r="CY39" s="2">
        <v>0</v>
      </c>
      <c r="CZ39" s="2">
        <v>0</v>
      </c>
      <c r="DA39" s="2">
        <v>0</v>
      </c>
      <c r="DB39" s="2">
        <v>0</v>
      </c>
      <c r="DC39" s="2">
        <v>0</v>
      </c>
      <c r="DD39" s="2">
        <v>0</v>
      </c>
      <c r="DE39" s="2">
        <v>0</v>
      </c>
      <c r="DF39" s="2">
        <v>0</v>
      </c>
      <c r="DG39" s="2">
        <v>0</v>
      </c>
      <c r="DH39" s="2">
        <v>0</v>
      </c>
      <c r="DI39" s="2">
        <v>0</v>
      </c>
      <c r="DJ39" s="2">
        <v>0</v>
      </c>
      <c r="DK39" s="2">
        <v>0</v>
      </c>
      <c r="DL39" s="2">
        <v>0</v>
      </c>
      <c r="DM39" s="2">
        <v>0</v>
      </c>
      <c r="DN39" s="2">
        <v>0</v>
      </c>
      <c r="DO39" s="2">
        <v>0</v>
      </c>
      <c r="DP39" s="2">
        <v>0</v>
      </c>
      <c r="DQ39" s="2">
        <v>0</v>
      </c>
      <c r="DR39" s="2">
        <v>0</v>
      </c>
      <c r="DS39" s="2">
        <v>0</v>
      </c>
      <c r="DT39" s="2">
        <v>0</v>
      </c>
      <c r="DU39" s="2">
        <v>0</v>
      </c>
      <c r="DV39" s="2">
        <v>0</v>
      </c>
      <c r="DW39" s="2">
        <v>0</v>
      </c>
      <c r="DX39" s="2">
        <v>0</v>
      </c>
      <c r="DY39" s="2">
        <v>0</v>
      </c>
      <c r="DZ39" s="2">
        <v>0</v>
      </c>
      <c r="EA39" s="2">
        <v>0</v>
      </c>
      <c r="EB39" s="2">
        <v>0</v>
      </c>
      <c r="EC39" s="2">
        <v>0</v>
      </c>
      <c r="ED39" s="2">
        <v>0</v>
      </c>
      <c r="EE39" s="2">
        <v>0</v>
      </c>
      <c r="EF39" s="2">
        <v>0</v>
      </c>
      <c r="EG39" s="2">
        <v>0</v>
      </c>
      <c r="EH39" s="2">
        <v>0</v>
      </c>
      <c r="EI39" s="2">
        <v>0</v>
      </c>
      <c r="EJ39" s="2">
        <v>0</v>
      </c>
      <c r="EK39" s="2">
        <v>0</v>
      </c>
      <c r="EL39" s="2">
        <v>0</v>
      </c>
      <c r="EM39" s="2">
        <v>0</v>
      </c>
      <c r="EN39" s="2">
        <v>0</v>
      </c>
      <c r="EO39" s="2">
        <v>0</v>
      </c>
      <c r="EP39" s="2">
        <v>0</v>
      </c>
      <c r="EQ39" s="2">
        <v>0</v>
      </c>
      <c r="ER39" s="2">
        <v>0</v>
      </c>
      <c r="ES39" s="2">
        <v>0</v>
      </c>
      <c r="ET39" s="2">
        <v>2</v>
      </c>
      <c r="EU39" s="2">
        <v>0</v>
      </c>
      <c r="EV39" s="15">
        <v>2</v>
      </c>
    </row>
    <row r="40" spans="4:152" x14ac:dyDescent="0.25">
      <c r="D40" s="68"/>
      <c r="E40" s="8" t="s">
        <v>39</v>
      </c>
      <c r="F40" s="9"/>
      <c r="G40" s="12">
        <v>0</v>
      </c>
      <c r="H40" s="14">
        <v>0</v>
      </c>
      <c r="I40" s="2">
        <v>0</v>
      </c>
      <c r="J40" s="2">
        <v>0</v>
      </c>
      <c r="K40" s="2">
        <v>0</v>
      </c>
      <c r="L40" s="2">
        <v>0</v>
      </c>
      <c r="M40" s="2">
        <v>0</v>
      </c>
      <c r="N40" s="2">
        <v>0</v>
      </c>
      <c r="O40" s="2">
        <v>0</v>
      </c>
      <c r="P40" s="2">
        <v>0</v>
      </c>
      <c r="Q40" s="2">
        <v>0</v>
      </c>
      <c r="R40" s="2">
        <v>0</v>
      </c>
      <c r="S40" s="2">
        <v>0</v>
      </c>
      <c r="T40" s="2">
        <v>0</v>
      </c>
      <c r="U40" s="2">
        <v>0</v>
      </c>
      <c r="V40" s="2">
        <v>0</v>
      </c>
      <c r="W40" s="2">
        <v>0</v>
      </c>
      <c r="X40" s="2">
        <v>0</v>
      </c>
      <c r="Y40" s="2">
        <v>0</v>
      </c>
      <c r="Z40" s="2">
        <v>0</v>
      </c>
      <c r="AA40" s="2">
        <v>0</v>
      </c>
      <c r="AB40" s="2">
        <v>0</v>
      </c>
      <c r="AC40" s="2">
        <v>0</v>
      </c>
      <c r="AD40" s="2">
        <v>0</v>
      </c>
      <c r="AE40" s="2">
        <v>0</v>
      </c>
      <c r="AF40" s="2">
        <v>0</v>
      </c>
      <c r="AG40" s="2">
        <v>0</v>
      </c>
      <c r="AH40" s="2">
        <v>0</v>
      </c>
      <c r="AI40" s="2">
        <v>0</v>
      </c>
      <c r="AJ40" s="2">
        <v>0</v>
      </c>
      <c r="AK40" s="2">
        <v>0</v>
      </c>
      <c r="AL40" s="2">
        <v>0</v>
      </c>
      <c r="AM40" s="2">
        <v>0</v>
      </c>
      <c r="AN40" s="2">
        <v>0</v>
      </c>
      <c r="AO40" s="2">
        <v>0</v>
      </c>
      <c r="AP40" s="2">
        <v>0</v>
      </c>
      <c r="AQ40" s="2">
        <v>0</v>
      </c>
      <c r="AR40" s="2">
        <v>0</v>
      </c>
      <c r="AS40" s="2">
        <v>0</v>
      </c>
      <c r="AT40" s="2">
        <v>0</v>
      </c>
      <c r="AU40" s="2">
        <v>0</v>
      </c>
      <c r="AV40" s="2">
        <v>0</v>
      </c>
      <c r="AW40" s="2">
        <v>0</v>
      </c>
      <c r="AX40" s="2">
        <v>0</v>
      </c>
      <c r="AY40" s="2">
        <v>0</v>
      </c>
      <c r="AZ40" s="2">
        <v>0</v>
      </c>
      <c r="BA40" s="2">
        <v>0</v>
      </c>
      <c r="BB40" s="2">
        <v>0</v>
      </c>
      <c r="BC40" s="2">
        <v>0</v>
      </c>
      <c r="BD40" s="2">
        <v>0</v>
      </c>
      <c r="BE40" s="2">
        <v>0</v>
      </c>
      <c r="BF40" s="2">
        <v>0</v>
      </c>
      <c r="BG40" s="2">
        <v>0</v>
      </c>
      <c r="BH40" s="2">
        <v>0</v>
      </c>
      <c r="BI40" s="2">
        <v>0</v>
      </c>
      <c r="BJ40" s="2">
        <v>0</v>
      </c>
      <c r="BK40" s="2">
        <v>0</v>
      </c>
      <c r="BL40" s="2">
        <v>0</v>
      </c>
      <c r="BM40" s="2">
        <v>0</v>
      </c>
      <c r="BN40" s="2">
        <v>0</v>
      </c>
      <c r="BO40" s="2">
        <v>0</v>
      </c>
      <c r="BP40" s="2">
        <v>0</v>
      </c>
      <c r="BQ40" s="2">
        <v>0</v>
      </c>
      <c r="BR40" s="2">
        <v>0</v>
      </c>
      <c r="BS40" s="2">
        <v>0</v>
      </c>
      <c r="BT40" s="2">
        <v>0</v>
      </c>
      <c r="BU40" s="2">
        <v>0</v>
      </c>
      <c r="BV40" s="2">
        <v>0</v>
      </c>
      <c r="BW40" s="2">
        <v>0</v>
      </c>
      <c r="BX40" s="2">
        <v>0</v>
      </c>
      <c r="BY40" s="2">
        <v>0</v>
      </c>
      <c r="BZ40" s="2">
        <v>0</v>
      </c>
      <c r="CA40" s="2">
        <v>0</v>
      </c>
      <c r="CB40" s="2">
        <v>0</v>
      </c>
      <c r="CC40" s="2">
        <v>0</v>
      </c>
      <c r="CD40" s="2">
        <v>0</v>
      </c>
      <c r="CE40" s="2">
        <v>0</v>
      </c>
      <c r="CF40" s="2">
        <v>0</v>
      </c>
      <c r="CG40" s="2">
        <v>0</v>
      </c>
      <c r="CH40" s="2">
        <v>0</v>
      </c>
      <c r="CI40" s="2">
        <v>0</v>
      </c>
      <c r="CJ40" s="2">
        <v>0</v>
      </c>
      <c r="CK40" s="2">
        <v>0</v>
      </c>
      <c r="CL40" s="2">
        <v>0</v>
      </c>
      <c r="CM40" s="2">
        <v>0</v>
      </c>
      <c r="CN40" s="2">
        <v>0</v>
      </c>
      <c r="CO40" s="2">
        <v>0</v>
      </c>
      <c r="CP40" s="2">
        <v>0</v>
      </c>
      <c r="CQ40" s="2">
        <v>0</v>
      </c>
      <c r="CR40" s="2">
        <v>0</v>
      </c>
      <c r="CS40" s="2">
        <v>0</v>
      </c>
      <c r="CT40" s="2">
        <v>0</v>
      </c>
      <c r="CU40" s="2">
        <v>0</v>
      </c>
      <c r="CV40" s="2">
        <v>0</v>
      </c>
      <c r="CW40" s="2">
        <v>0</v>
      </c>
      <c r="CX40" s="2">
        <v>0</v>
      </c>
      <c r="CY40" s="2">
        <v>0</v>
      </c>
      <c r="CZ40" s="2">
        <v>0</v>
      </c>
      <c r="DA40" s="2">
        <v>0</v>
      </c>
      <c r="DB40" s="2">
        <v>0</v>
      </c>
      <c r="DC40" s="2">
        <v>0</v>
      </c>
      <c r="DD40" s="2">
        <v>0</v>
      </c>
      <c r="DE40" s="2">
        <v>0</v>
      </c>
      <c r="DF40" s="2">
        <v>0</v>
      </c>
      <c r="DG40" s="2">
        <v>0</v>
      </c>
      <c r="DH40" s="2">
        <v>0</v>
      </c>
      <c r="DI40" s="2">
        <v>0</v>
      </c>
      <c r="DJ40" s="2">
        <v>0</v>
      </c>
      <c r="DK40" s="2">
        <v>0</v>
      </c>
      <c r="DL40" s="2">
        <v>0</v>
      </c>
      <c r="DM40" s="2">
        <v>0</v>
      </c>
      <c r="DN40" s="2">
        <v>0</v>
      </c>
      <c r="DO40" s="2">
        <v>0</v>
      </c>
      <c r="DP40" s="2">
        <v>0</v>
      </c>
      <c r="DQ40" s="2">
        <v>0</v>
      </c>
      <c r="DR40" s="2">
        <v>0</v>
      </c>
      <c r="DS40" s="2">
        <v>0</v>
      </c>
      <c r="DT40" s="2">
        <v>0</v>
      </c>
      <c r="DU40" s="2">
        <v>0</v>
      </c>
      <c r="DV40" s="2">
        <v>0</v>
      </c>
      <c r="DW40" s="2">
        <v>0</v>
      </c>
      <c r="DX40" s="2">
        <v>0</v>
      </c>
      <c r="DY40" s="2">
        <v>0</v>
      </c>
      <c r="DZ40" s="2">
        <v>0</v>
      </c>
      <c r="EA40" s="2">
        <v>0</v>
      </c>
      <c r="EB40" s="2">
        <v>0</v>
      </c>
      <c r="EC40" s="2">
        <v>0</v>
      </c>
      <c r="ED40" s="2">
        <v>0</v>
      </c>
      <c r="EE40" s="2">
        <v>0</v>
      </c>
      <c r="EF40" s="2">
        <v>0</v>
      </c>
      <c r="EG40" s="2">
        <v>0</v>
      </c>
      <c r="EH40" s="2">
        <v>0</v>
      </c>
      <c r="EI40" s="2">
        <v>0</v>
      </c>
      <c r="EJ40" s="2">
        <v>0</v>
      </c>
      <c r="EK40" s="2">
        <v>0</v>
      </c>
      <c r="EL40" s="2">
        <v>0</v>
      </c>
      <c r="EM40" s="2">
        <v>0</v>
      </c>
      <c r="EN40" s="2">
        <v>0</v>
      </c>
      <c r="EO40" s="2">
        <v>0</v>
      </c>
      <c r="EP40" s="2">
        <v>0</v>
      </c>
      <c r="EQ40" s="2">
        <v>0</v>
      </c>
      <c r="ER40" s="2">
        <v>0</v>
      </c>
      <c r="ES40" s="2">
        <v>0</v>
      </c>
      <c r="ET40" s="2">
        <v>0</v>
      </c>
      <c r="EU40" s="2">
        <v>0</v>
      </c>
      <c r="EV40" s="15">
        <v>0</v>
      </c>
    </row>
    <row r="41" spans="4:152" x14ac:dyDescent="0.25">
      <c r="D41" s="68"/>
      <c r="E41" s="8" t="s">
        <v>42</v>
      </c>
      <c r="F41" s="9"/>
      <c r="G41" s="12">
        <v>746</v>
      </c>
      <c r="H41" s="14">
        <v>120</v>
      </c>
      <c r="I41" s="2">
        <v>3</v>
      </c>
      <c r="J41" s="2">
        <v>15</v>
      </c>
      <c r="K41" s="2">
        <v>17</v>
      </c>
      <c r="L41" s="2">
        <v>29</v>
      </c>
      <c r="M41" s="2">
        <v>15</v>
      </c>
      <c r="N41" s="2">
        <v>111</v>
      </c>
      <c r="O41" s="2">
        <v>97</v>
      </c>
      <c r="P41" s="2">
        <v>10</v>
      </c>
      <c r="Q41" s="2">
        <v>64</v>
      </c>
      <c r="R41" s="2">
        <v>25</v>
      </c>
      <c r="S41" s="2">
        <v>8</v>
      </c>
      <c r="T41" s="2">
        <v>220</v>
      </c>
      <c r="U41" s="2">
        <v>3</v>
      </c>
      <c r="V41" s="2">
        <v>8</v>
      </c>
      <c r="W41" s="2">
        <v>34</v>
      </c>
      <c r="X41" s="2">
        <v>74</v>
      </c>
      <c r="Y41" s="2">
        <v>1</v>
      </c>
      <c r="Z41" s="2">
        <v>25</v>
      </c>
      <c r="AA41" s="2">
        <v>10</v>
      </c>
      <c r="AB41" s="2">
        <v>297</v>
      </c>
      <c r="AC41" s="2">
        <v>61</v>
      </c>
      <c r="AD41" s="2">
        <v>11</v>
      </c>
      <c r="AE41" s="2">
        <v>15</v>
      </c>
      <c r="AF41" s="2">
        <v>450</v>
      </c>
      <c r="AG41" s="2">
        <v>3</v>
      </c>
      <c r="AH41" s="2">
        <v>184</v>
      </c>
      <c r="AI41" s="2">
        <v>33</v>
      </c>
      <c r="AJ41" s="2">
        <v>21</v>
      </c>
      <c r="AK41" s="2">
        <v>148</v>
      </c>
      <c r="AL41" s="2">
        <v>42</v>
      </c>
      <c r="AM41" s="2">
        <v>3</v>
      </c>
      <c r="AN41" s="2">
        <v>5</v>
      </c>
      <c r="AO41" s="2">
        <v>65</v>
      </c>
      <c r="AP41" s="2">
        <v>58</v>
      </c>
      <c r="AQ41" s="2">
        <v>179</v>
      </c>
      <c r="AR41" s="2">
        <v>98</v>
      </c>
      <c r="AS41" s="2">
        <v>27</v>
      </c>
      <c r="AT41" s="2">
        <v>300</v>
      </c>
      <c r="AU41" s="2">
        <v>269</v>
      </c>
      <c r="AV41" s="2">
        <v>14</v>
      </c>
      <c r="AW41" s="2">
        <v>1</v>
      </c>
      <c r="AX41" s="2">
        <v>5</v>
      </c>
      <c r="AY41" s="2">
        <v>4</v>
      </c>
      <c r="AZ41" s="2">
        <v>14</v>
      </c>
      <c r="BA41" s="2">
        <v>73</v>
      </c>
      <c r="BB41" s="2">
        <v>9</v>
      </c>
      <c r="BC41" s="2">
        <v>2</v>
      </c>
      <c r="BD41" s="2">
        <v>10</v>
      </c>
      <c r="BE41" s="2">
        <v>1</v>
      </c>
      <c r="BF41" s="2">
        <v>5</v>
      </c>
      <c r="BG41" s="2">
        <v>1</v>
      </c>
      <c r="BH41" s="2">
        <v>99</v>
      </c>
      <c r="BI41" s="2">
        <v>82</v>
      </c>
      <c r="BJ41" s="2">
        <v>34</v>
      </c>
      <c r="BK41" s="2">
        <v>37</v>
      </c>
      <c r="BL41" s="2">
        <v>14</v>
      </c>
      <c r="BM41" s="2">
        <v>7</v>
      </c>
      <c r="BN41" s="2">
        <v>57</v>
      </c>
      <c r="BO41" s="2">
        <v>11</v>
      </c>
      <c r="BP41" s="2">
        <v>32</v>
      </c>
      <c r="BQ41" s="2">
        <v>64</v>
      </c>
      <c r="BR41" s="2">
        <v>128</v>
      </c>
      <c r="BS41" s="2">
        <v>22</v>
      </c>
      <c r="BT41" s="2">
        <v>35</v>
      </c>
      <c r="BU41" s="2">
        <v>79</v>
      </c>
      <c r="BV41" s="2">
        <v>158</v>
      </c>
      <c r="BW41" s="2">
        <v>146</v>
      </c>
      <c r="BX41" s="2">
        <v>551</v>
      </c>
      <c r="BY41" s="2">
        <v>398</v>
      </c>
      <c r="BZ41" s="2">
        <v>49</v>
      </c>
      <c r="CA41" s="2">
        <v>79</v>
      </c>
      <c r="CB41" s="2">
        <v>47</v>
      </c>
      <c r="CC41" s="2">
        <v>392</v>
      </c>
      <c r="CD41" s="2">
        <v>72</v>
      </c>
      <c r="CE41" s="2">
        <v>398</v>
      </c>
      <c r="CF41" s="2">
        <v>89</v>
      </c>
      <c r="CG41" s="2">
        <v>462</v>
      </c>
      <c r="CH41" s="2">
        <v>0</v>
      </c>
      <c r="CI41" s="2">
        <v>0</v>
      </c>
      <c r="CJ41" s="2">
        <v>0</v>
      </c>
      <c r="CK41" s="2">
        <v>0</v>
      </c>
      <c r="CL41" s="2">
        <v>11</v>
      </c>
      <c r="CM41" s="2">
        <v>0</v>
      </c>
      <c r="CN41" s="2">
        <v>0</v>
      </c>
      <c r="CO41" s="2">
        <v>0</v>
      </c>
      <c r="CP41" s="2">
        <v>6</v>
      </c>
      <c r="CQ41" s="2">
        <v>1</v>
      </c>
      <c r="CR41" s="2">
        <v>1</v>
      </c>
      <c r="CS41" s="2">
        <v>3</v>
      </c>
      <c r="CT41" s="2">
        <v>1</v>
      </c>
      <c r="CU41" s="2">
        <v>1</v>
      </c>
      <c r="CV41" s="2">
        <v>1</v>
      </c>
      <c r="CW41" s="2">
        <v>0</v>
      </c>
      <c r="CX41" s="2">
        <v>1</v>
      </c>
      <c r="CY41" s="2">
        <v>2</v>
      </c>
      <c r="CZ41" s="2">
        <v>1</v>
      </c>
      <c r="DA41" s="2">
        <v>0</v>
      </c>
      <c r="DB41" s="2">
        <v>1</v>
      </c>
      <c r="DC41" s="2">
        <v>3</v>
      </c>
      <c r="DD41" s="2">
        <v>0</v>
      </c>
      <c r="DE41" s="2">
        <v>0</v>
      </c>
      <c r="DF41" s="2">
        <v>1</v>
      </c>
      <c r="DG41" s="2">
        <v>1</v>
      </c>
      <c r="DH41" s="2">
        <v>2</v>
      </c>
      <c r="DI41" s="2">
        <v>1</v>
      </c>
      <c r="DJ41" s="2">
        <v>9</v>
      </c>
      <c r="DK41" s="2">
        <v>23</v>
      </c>
      <c r="DL41" s="2">
        <v>2</v>
      </c>
      <c r="DM41" s="2">
        <v>1</v>
      </c>
      <c r="DN41" s="2">
        <v>1</v>
      </c>
      <c r="DO41" s="2">
        <v>0</v>
      </c>
      <c r="DP41" s="2">
        <v>1</v>
      </c>
      <c r="DQ41" s="2">
        <v>0</v>
      </c>
      <c r="DR41" s="2">
        <v>6</v>
      </c>
      <c r="DS41" s="2">
        <v>0</v>
      </c>
      <c r="DT41" s="2">
        <v>0</v>
      </c>
      <c r="DU41" s="2">
        <v>0</v>
      </c>
      <c r="DV41" s="2">
        <v>2</v>
      </c>
      <c r="DW41" s="2">
        <v>1</v>
      </c>
      <c r="DX41" s="2">
        <v>0</v>
      </c>
      <c r="DY41" s="2">
        <v>0</v>
      </c>
      <c r="DZ41" s="2">
        <v>2</v>
      </c>
      <c r="EA41" s="2">
        <v>17</v>
      </c>
      <c r="EB41" s="2">
        <v>0</v>
      </c>
      <c r="EC41" s="2">
        <v>2</v>
      </c>
      <c r="ED41" s="2">
        <v>1</v>
      </c>
      <c r="EE41" s="2">
        <v>1</v>
      </c>
      <c r="EF41" s="2">
        <v>1</v>
      </c>
      <c r="EG41" s="2">
        <v>1</v>
      </c>
      <c r="EH41" s="2">
        <v>3</v>
      </c>
      <c r="EI41" s="2">
        <v>1</v>
      </c>
      <c r="EJ41" s="2">
        <v>2</v>
      </c>
      <c r="EK41" s="2">
        <v>0</v>
      </c>
      <c r="EL41" s="2">
        <v>0</v>
      </c>
      <c r="EM41" s="2">
        <v>4</v>
      </c>
      <c r="EN41" s="2">
        <v>2</v>
      </c>
      <c r="EO41" s="2">
        <v>1</v>
      </c>
      <c r="EP41" s="2">
        <v>0</v>
      </c>
      <c r="EQ41" s="2">
        <v>1</v>
      </c>
      <c r="ER41" s="2">
        <v>1</v>
      </c>
      <c r="ES41" s="2">
        <v>4</v>
      </c>
      <c r="ET41" s="2">
        <v>18</v>
      </c>
      <c r="EU41" s="2">
        <v>0</v>
      </c>
      <c r="EV41" s="15">
        <v>6967</v>
      </c>
    </row>
    <row r="42" spans="4:152" x14ac:dyDescent="0.25">
      <c r="D42" s="68"/>
      <c r="E42" s="8" t="s">
        <v>34</v>
      </c>
      <c r="F42" s="9"/>
      <c r="G42" s="12">
        <v>594</v>
      </c>
      <c r="H42" s="14">
        <v>98</v>
      </c>
      <c r="I42" s="2">
        <v>3</v>
      </c>
      <c r="J42" s="2">
        <v>15</v>
      </c>
      <c r="K42" s="2">
        <v>14</v>
      </c>
      <c r="L42" s="2">
        <v>28</v>
      </c>
      <c r="M42" s="2">
        <v>15</v>
      </c>
      <c r="N42" s="2">
        <v>101</v>
      </c>
      <c r="O42" s="2">
        <v>91</v>
      </c>
      <c r="P42" s="2">
        <v>10</v>
      </c>
      <c r="Q42" s="2">
        <v>63</v>
      </c>
      <c r="R42" s="2">
        <v>25</v>
      </c>
      <c r="S42" s="2">
        <v>8</v>
      </c>
      <c r="T42" s="2">
        <v>206</v>
      </c>
      <c r="U42" s="2">
        <v>3</v>
      </c>
      <c r="V42" s="2">
        <v>8</v>
      </c>
      <c r="W42" s="2">
        <v>30</v>
      </c>
      <c r="X42" s="2">
        <v>72</v>
      </c>
      <c r="Y42" s="2">
        <v>1</v>
      </c>
      <c r="Z42" s="2">
        <v>22</v>
      </c>
      <c r="AA42" s="2">
        <v>9</v>
      </c>
      <c r="AB42" s="2">
        <v>282</v>
      </c>
      <c r="AC42" s="2">
        <v>54</v>
      </c>
      <c r="AD42" s="2">
        <v>11</v>
      </c>
      <c r="AE42" s="2">
        <v>11</v>
      </c>
      <c r="AF42" s="2">
        <v>376</v>
      </c>
      <c r="AG42" s="2">
        <v>2</v>
      </c>
      <c r="AH42" s="2">
        <v>150</v>
      </c>
      <c r="AI42" s="2">
        <v>23</v>
      </c>
      <c r="AJ42" s="2">
        <v>16</v>
      </c>
      <c r="AK42" s="2">
        <v>115</v>
      </c>
      <c r="AL42" s="2">
        <v>35</v>
      </c>
      <c r="AM42" s="2">
        <v>3</v>
      </c>
      <c r="AN42" s="2">
        <v>5</v>
      </c>
      <c r="AO42" s="2">
        <v>59</v>
      </c>
      <c r="AP42" s="2">
        <v>53</v>
      </c>
      <c r="AQ42" s="2">
        <v>142</v>
      </c>
      <c r="AR42" s="2">
        <v>87</v>
      </c>
      <c r="AS42" s="2">
        <v>25</v>
      </c>
      <c r="AT42" s="2">
        <v>236</v>
      </c>
      <c r="AU42" s="2">
        <v>224</v>
      </c>
      <c r="AV42" s="2">
        <v>13</v>
      </c>
      <c r="AW42" s="2">
        <v>1</v>
      </c>
      <c r="AX42" s="2">
        <v>5</v>
      </c>
      <c r="AY42" s="2">
        <v>3</v>
      </c>
      <c r="AZ42" s="2">
        <v>12</v>
      </c>
      <c r="BA42" s="2">
        <v>57</v>
      </c>
      <c r="BB42" s="2">
        <v>8</v>
      </c>
      <c r="BC42" s="2">
        <v>2</v>
      </c>
      <c r="BD42" s="2">
        <v>10</v>
      </c>
      <c r="BE42" s="2">
        <v>1</v>
      </c>
      <c r="BF42" s="2">
        <v>4</v>
      </c>
      <c r="BG42" s="2">
        <v>1</v>
      </c>
      <c r="BH42" s="2">
        <v>80</v>
      </c>
      <c r="BI42" s="2">
        <v>69</v>
      </c>
      <c r="BJ42" s="2">
        <v>26</v>
      </c>
      <c r="BK42" s="2">
        <v>30</v>
      </c>
      <c r="BL42" s="2">
        <v>12</v>
      </c>
      <c r="BM42" s="2">
        <v>7</v>
      </c>
      <c r="BN42" s="2">
        <v>49</v>
      </c>
      <c r="BO42" s="2">
        <v>9</v>
      </c>
      <c r="BP42" s="2">
        <v>31</v>
      </c>
      <c r="BQ42" s="2">
        <v>46</v>
      </c>
      <c r="BR42" s="2">
        <v>124</v>
      </c>
      <c r="BS42" s="2">
        <v>20</v>
      </c>
      <c r="BT42" s="2">
        <v>33</v>
      </c>
      <c r="BU42" s="2">
        <v>75</v>
      </c>
      <c r="BV42" s="2">
        <v>125</v>
      </c>
      <c r="BW42" s="2">
        <v>131</v>
      </c>
      <c r="BX42" s="2">
        <v>448</v>
      </c>
      <c r="BY42" s="2">
        <v>306</v>
      </c>
      <c r="BZ42" s="2">
        <v>49</v>
      </c>
      <c r="CA42" s="2">
        <v>66</v>
      </c>
      <c r="CB42" s="2">
        <v>40</v>
      </c>
      <c r="CC42" s="2">
        <v>313</v>
      </c>
      <c r="CD42" s="2">
        <v>67</v>
      </c>
      <c r="CE42" s="2">
        <v>317</v>
      </c>
      <c r="CF42" s="2">
        <v>64</v>
      </c>
      <c r="CG42" s="2">
        <v>357</v>
      </c>
      <c r="CH42" s="2">
        <v>0</v>
      </c>
      <c r="CI42" s="2">
        <v>0</v>
      </c>
      <c r="CJ42" s="2">
        <v>0</v>
      </c>
      <c r="CK42" s="2">
        <v>0</v>
      </c>
      <c r="CL42" s="2">
        <v>9</v>
      </c>
      <c r="CM42" s="2">
        <v>0</v>
      </c>
      <c r="CN42" s="2">
        <v>0</v>
      </c>
      <c r="CO42" s="2">
        <v>0</v>
      </c>
      <c r="CP42" s="2">
        <v>4</v>
      </c>
      <c r="CQ42" s="2">
        <v>1</v>
      </c>
      <c r="CR42" s="2">
        <v>1</v>
      </c>
      <c r="CS42" s="2">
        <v>3</v>
      </c>
      <c r="CT42" s="2">
        <v>0</v>
      </c>
      <c r="CU42" s="2">
        <v>1</v>
      </c>
      <c r="CV42" s="2">
        <v>1</v>
      </c>
      <c r="CW42" s="2">
        <v>0</v>
      </c>
      <c r="CX42" s="2">
        <v>1</v>
      </c>
      <c r="CY42" s="2">
        <v>2</v>
      </c>
      <c r="CZ42" s="2">
        <v>1</v>
      </c>
      <c r="DA42" s="2">
        <v>0</v>
      </c>
      <c r="DB42" s="2">
        <v>1</v>
      </c>
      <c r="DC42" s="2">
        <v>0</v>
      </c>
      <c r="DD42" s="2">
        <v>0</v>
      </c>
      <c r="DE42" s="2">
        <v>0</v>
      </c>
      <c r="DF42" s="2">
        <v>1</v>
      </c>
      <c r="DG42" s="2">
        <v>0</v>
      </c>
      <c r="DH42" s="2">
        <v>1</v>
      </c>
      <c r="DI42" s="2">
        <v>1</v>
      </c>
      <c r="DJ42" s="2">
        <v>7</v>
      </c>
      <c r="DK42" s="2">
        <v>18</v>
      </c>
      <c r="DL42" s="2">
        <v>2</v>
      </c>
      <c r="DM42" s="2">
        <v>1</v>
      </c>
      <c r="DN42" s="2">
        <v>1</v>
      </c>
      <c r="DO42" s="2">
        <v>0</v>
      </c>
      <c r="DP42" s="2">
        <v>1</v>
      </c>
      <c r="DQ42" s="2">
        <v>0</v>
      </c>
      <c r="DR42" s="2">
        <v>4</v>
      </c>
      <c r="DS42" s="2">
        <v>0</v>
      </c>
      <c r="DT42" s="2">
        <v>0</v>
      </c>
      <c r="DU42" s="2">
        <v>0</v>
      </c>
      <c r="DV42" s="2">
        <v>2</v>
      </c>
      <c r="DW42" s="2">
        <v>1</v>
      </c>
      <c r="DX42" s="2">
        <v>0</v>
      </c>
      <c r="DY42" s="2">
        <v>0</v>
      </c>
      <c r="DZ42" s="2">
        <v>1</v>
      </c>
      <c r="EA42" s="2">
        <v>17</v>
      </c>
      <c r="EB42" s="2">
        <v>0</v>
      </c>
      <c r="EC42" s="2">
        <v>2</v>
      </c>
      <c r="ED42" s="2">
        <v>1</v>
      </c>
      <c r="EE42" s="2">
        <v>1</v>
      </c>
      <c r="EF42" s="2">
        <v>1</v>
      </c>
      <c r="EG42" s="2">
        <v>1</v>
      </c>
      <c r="EH42" s="2">
        <v>3</v>
      </c>
      <c r="EI42" s="2">
        <v>1</v>
      </c>
      <c r="EJ42" s="2">
        <v>2</v>
      </c>
      <c r="EK42" s="2">
        <v>0</v>
      </c>
      <c r="EL42" s="2">
        <v>0</v>
      </c>
      <c r="EM42" s="2">
        <v>2</v>
      </c>
      <c r="EN42" s="2">
        <v>1</v>
      </c>
      <c r="EO42" s="2">
        <v>1</v>
      </c>
      <c r="EP42" s="2">
        <v>0</v>
      </c>
      <c r="EQ42" s="2">
        <v>1</v>
      </c>
      <c r="ER42" s="2">
        <v>1</v>
      </c>
      <c r="ES42" s="2">
        <v>4</v>
      </c>
      <c r="ET42" s="2">
        <v>13</v>
      </c>
      <c r="EU42" s="2">
        <v>0</v>
      </c>
      <c r="EV42" s="15">
        <v>5847</v>
      </c>
    </row>
    <row r="43" spans="4:152" x14ac:dyDescent="0.25">
      <c r="D43" s="68"/>
      <c r="E43" s="8" t="s">
        <v>35</v>
      </c>
      <c r="F43" s="9"/>
      <c r="G43" s="12">
        <v>65</v>
      </c>
      <c r="H43" s="14">
        <v>7</v>
      </c>
      <c r="I43" s="2">
        <v>0</v>
      </c>
      <c r="J43" s="2">
        <v>0</v>
      </c>
      <c r="K43" s="2">
        <v>0</v>
      </c>
      <c r="L43" s="2">
        <v>0</v>
      </c>
      <c r="M43" s="2">
        <v>0</v>
      </c>
      <c r="N43" s="2">
        <v>2</v>
      </c>
      <c r="O43" s="2">
        <v>4</v>
      </c>
      <c r="P43" s="2">
        <v>0</v>
      </c>
      <c r="Q43" s="2">
        <v>1</v>
      </c>
      <c r="R43" s="2">
        <v>0</v>
      </c>
      <c r="S43" s="2">
        <v>0</v>
      </c>
      <c r="T43" s="2">
        <v>5</v>
      </c>
      <c r="U43" s="2">
        <v>0</v>
      </c>
      <c r="V43" s="2">
        <v>0</v>
      </c>
      <c r="W43" s="2">
        <v>2</v>
      </c>
      <c r="X43" s="2">
        <v>0</v>
      </c>
      <c r="Y43" s="2">
        <v>0</v>
      </c>
      <c r="Z43" s="2">
        <v>1</v>
      </c>
      <c r="AA43" s="2">
        <v>0</v>
      </c>
      <c r="AB43" s="2">
        <v>7</v>
      </c>
      <c r="AC43" s="2">
        <v>2</v>
      </c>
      <c r="AD43" s="2">
        <v>0</v>
      </c>
      <c r="AE43" s="2">
        <v>3</v>
      </c>
      <c r="AF43" s="2">
        <v>30</v>
      </c>
      <c r="AG43" s="2">
        <v>0</v>
      </c>
      <c r="AH43" s="2">
        <v>13</v>
      </c>
      <c r="AI43" s="2">
        <v>2</v>
      </c>
      <c r="AJ43" s="2">
        <v>1</v>
      </c>
      <c r="AK43" s="2">
        <v>8</v>
      </c>
      <c r="AL43" s="2">
        <v>3</v>
      </c>
      <c r="AM43" s="2">
        <v>0</v>
      </c>
      <c r="AN43" s="2">
        <v>0</v>
      </c>
      <c r="AO43" s="2">
        <v>3</v>
      </c>
      <c r="AP43" s="2">
        <v>2</v>
      </c>
      <c r="AQ43" s="2">
        <v>15</v>
      </c>
      <c r="AR43" s="2">
        <v>6</v>
      </c>
      <c r="AS43" s="2">
        <v>0</v>
      </c>
      <c r="AT43" s="2">
        <v>29</v>
      </c>
      <c r="AU43" s="2">
        <v>12</v>
      </c>
      <c r="AV43" s="2">
        <v>1</v>
      </c>
      <c r="AW43" s="2">
        <v>0</v>
      </c>
      <c r="AX43" s="2">
        <v>0</v>
      </c>
      <c r="AY43" s="2">
        <v>0</v>
      </c>
      <c r="AZ43" s="2">
        <v>0</v>
      </c>
      <c r="BA43" s="2">
        <v>9</v>
      </c>
      <c r="BB43" s="2">
        <v>0</v>
      </c>
      <c r="BC43" s="2">
        <v>0</v>
      </c>
      <c r="BD43" s="2">
        <v>0</v>
      </c>
      <c r="BE43" s="2">
        <v>0</v>
      </c>
      <c r="BF43" s="2">
        <v>1</v>
      </c>
      <c r="BG43" s="2">
        <v>0</v>
      </c>
      <c r="BH43" s="2">
        <v>12</v>
      </c>
      <c r="BI43" s="2">
        <v>7</v>
      </c>
      <c r="BJ43" s="2">
        <v>3</v>
      </c>
      <c r="BK43" s="2">
        <v>2</v>
      </c>
      <c r="BL43" s="2">
        <v>1</v>
      </c>
      <c r="BM43" s="2">
        <v>0</v>
      </c>
      <c r="BN43" s="2">
        <v>2</v>
      </c>
      <c r="BO43" s="2">
        <v>1</v>
      </c>
      <c r="BP43" s="2">
        <v>0</v>
      </c>
      <c r="BQ43" s="2">
        <v>9</v>
      </c>
      <c r="BR43" s="2">
        <v>2</v>
      </c>
      <c r="BS43" s="2">
        <v>1</v>
      </c>
      <c r="BT43" s="2">
        <v>0</v>
      </c>
      <c r="BU43" s="2">
        <v>2</v>
      </c>
      <c r="BV43" s="2">
        <v>11</v>
      </c>
      <c r="BW43" s="2">
        <v>7</v>
      </c>
      <c r="BX43" s="2">
        <v>43</v>
      </c>
      <c r="BY43" s="2">
        <v>39</v>
      </c>
      <c r="BZ43" s="2">
        <v>0</v>
      </c>
      <c r="CA43" s="2">
        <v>5</v>
      </c>
      <c r="CB43" s="2">
        <v>4</v>
      </c>
      <c r="CC43" s="2">
        <v>25</v>
      </c>
      <c r="CD43" s="2">
        <v>2</v>
      </c>
      <c r="CE43" s="2">
        <v>31</v>
      </c>
      <c r="CF43" s="2">
        <v>9</v>
      </c>
      <c r="CG43" s="2">
        <v>40</v>
      </c>
      <c r="CH43" s="2">
        <v>0</v>
      </c>
      <c r="CI43" s="2">
        <v>0</v>
      </c>
      <c r="CJ43" s="2">
        <v>0</v>
      </c>
      <c r="CK43" s="2">
        <v>0</v>
      </c>
      <c r="CL43" s="2">
        <v>1</v>
      </c>
      <c r="CM43" s="2">
        <v>0</v>
      </c>
      <c r="CN43" s="2">
        <v>0</v>
      </c>
      <c r="CO43" s="2">
        <v>0</v>
      </c>
      <c r="CP43" s="2">
        <v>1</v>
      </c>
      <c r="CQ43" s="2">
        <v>0</v>
      </c>
      <c r="CR43" s="2">
        <v>0</v>
      </c>
      <c r="CS43" s="2">
        <v>0</v>
      </c>
      <c r="CT43" s="2">
        <v>1</v>
      </c>
      <c r="CU43" s="2">
        <v>0</v>
      </c>
      <c r="CV43" s="2">
        <v>0</v>
      </c>
      <c r="CW43" s="2">
        <v>0</v>
      </c>
      <c r="CX43" s="2">
        <v>0</v>
      </c>
      <c r="CY43" s="2">
        <v>0</v>
      </c>
      <c r="CZ43" s="2">
        <v>0</v>
      </c>
      <c r="DA43" s="2">
        <v>0</v>
      </c>
      <c r="DB43" s="2">
        <v>0</v>
      </c>
      <c r="DC43" s="2">
        <v>1</v>
      </c>
      <c r="DD43" s="2">
        <v>0</v>
      </c>
      <c r="DE43" s="2">
        <v>0</v>
      </c>
      <c r="DF43" s="2">
        <v>0</v>
      </c>
      <c r="DG43" s="2">
        <v>0</v>
      </c>
      <c r="DH43" s="2">
        <v>1</v>
      </c>
      <c r="DI43" s="2">
        <v>0</v>
      </c>
      <c r="DJ43" s="2">
        <v>1</v>
      </c>
      <c r="DK43" s="2">
        <v>0</v>
      </c>
      <c r="DL43" s="2">
        <v>0</v>
      </c>
      <c r="DM43" s="2">
        <v>0</v>
      </c>
      <c r="DN43" s="2">
        <v>0</v>
      </c>
      <c r="DO43" s="2">
        <v>0</v>
      </c>
      <c r="DP43" s="2">
        <v>0</v>
      </c>
      <c r="DQ43" s="2">
        <v>0</v>
      </c>
      <c r="DR43" s="2">
        <v>1</v>
      </c>
      <c r="DS43" s="2">
        <v>0</v>
      </c>
      <c r="DT43" s="2">
        <v>0</v>
      </c>
      <c r="DU43" s="2">
        <v>0</v>
      </c>
      <c r="DV43" s="2">
        <v>0</v>
      </c>
      <c r="DW43" s="2">
        <v>0</v>
      </c>
      <c r="DX43" s="2">
        <v>0</v>
      </c>
      <c r="DY43" s="2">
        <v>0</v>
      </c>
      <c r="DZ43" s="2">
        <v>0</v>
      </c>
      <c r="EA43" s="2">
        <v>0</v>
      </c>
      <c r="EB43" s="2">
        <v>0</v>
      </c>
      <c r="EC43" s="2">
        <v>0</v>
      </c>
      <c r="ED43" s="2">
        <v>0</v>
      </c>
      <c r="EE43" s="2">
        <v>0</v>
      </c>
      <c r="EF43" s="2">
        <v>0</v>
      </c>
      <c r="EG43" s="2">
        <v>0</v>
      </c>
      <c r="EH43" s="2">
        <v>0</v>
      </c>
      <c r="EI43" s="2">
        <v>0</v>
      </c>
      <c r="EJ43" s="2">
        <v>0</v>
      </c>
      <c r="EK43" s="2">
        <v>0</v>
      </c>
      <c r="EL43" s="2">
        <v>0</v>
      </c>
      <c r="EM43" s="2">
        <v>0</v>
      </c>
      <c r="EN43" s="2">
        <v>0</v>
      </c>
      <c r="EO43" s="2">
        <v>0</v>
      </c>
      <c r="EP43" s="2">
        <v>0</v>
      </c>
      <c r="EQ43" s="2">
        <v>0</v>
      </c>
      <c r="ER43" s="2">
        <v>0</v>
      </c>
      <c r="ES43" s="2">
        <v>0</v>
      </c>
      <c r="ET43" s="2">
        <v>3</v>
      </c>
      <c r="EU43" s="2">
        <v>0</v>
      </c>
      <c r="EV43" s="15">
        <v>434</v>
      </c>
    </row>
    <row r="44" spans="4:152" x14ac:dyDescent="0.25">
      <c r="D44" s="68"/>
      <c r="E44" s="8" t="s">
        <v>36</v>
      </c>
      <c r="F44" s="9"/>
      <c r="G44" s="12">
        <v>67</v>
      </c>
      <c r="H44" s="14">
        <v>12</v>
      </c>
      <c r="I44" s="2">
        <v>0</v>
      </c>
      <c r="J44" s="2">
        <v>0</v>
      </c>
      <c r="K44" s="2">
        <v>2</v>
      </c>
      <c r="L44" s="2">
        <v>0</v>
      </c>
      <c r="M44" s="2">
        <v>0</v>
      </c>
      <c r="N44" s="2">
        <v>5</v>
      </c>
      <c r="O44" s="2">
        <v>2</v>
      </c>
      <c r="P44" s="2">
        <v>0</v>
      </c>
      <c r="Q44" s="2">
        <v>0</v>
      </c>
      <c r="R44" s="2">
        <v>0</v>
      </c>
      <c r="S44" s="2">
        <v>0</v>
      </c>
      <c r="T44" s="2">
        <v>6</v>
      </c>
      <c r="U44" s="2">
        <v>0</v>
      </c>
      <c r="V44" s="2">
        <v>0</v>
      </c>
      <c r="W44" s="2">
        <v>1</v>
      </c>
      <c r="X44" s="2">
        <v>1</v>
      </c>
      <c r="Y44" s="2">
        <v>0</v>
      </c>
      <c r="Z44" s="2">
        <v>2</v>
      </c>
      <c r="AA44" s="2">
        <v>1</v>
      </c>
      <c r="AB44" s="2">
        <v>6</v>
      </c>
      <c r="AC44" s="2">
        <v>3</v>
      </c>
      <c r="AD44" s="2">
        <v>0</v>
      </c>
      <c r="AE44" s="2">
        <v>1</v>
      </c>
      <c r="AF44" s="2">
        <v>31</v>
      </c>
      <c r="AG44" s="2">
        <v>0</v>
      </c>
      <c r="AH44" s="2">
        <v>16</v>
      </c>
      <c r="AI44" s="2">
        <v>6</v>
      </c>
      <c r="AJ44" s="2">
        <v>4</v>
      </c>
      <c r="AK44" s="2">
        <v>15</v>
      </c>
      <c r="AL44" s="2">
        <v>3</v>
      </c>
      <c r="AM44" s="2">
        <v>0</v>
      </c>
      <c r="AN44" s="2">
        <v>0</v>
      </c>
      <c r="AO44" s="2">
        <v>3</v>
      </c>
      <c r="AP44" s="2">
        <v>2</v>
      </c>
      <c r="AQ44" s="2">
        <v>13</v>
      </c>
      <c r="AR44" s="2">
        <v>3</v>
      </c>
      <c r="AS44" s="2">
        <v>1</v>
      </c>
      <c r="AT44" s="2">
        <v>22</v>
      </c>
      <c r="AU44" s="2">
        <v>24</v>
      </c>
      <c r="AV44" s="2">
        <v>0</v>
      </c>
      <c r="AW44" s="2">
        <v>0</v>
      </c>
      <c r="AX44" s="2">
        <v>0</v>
      </c>
      <c r="AY44" s="2">
        <v>1</v>
      </c>
      <c r="AZ44" s="2">
        <v>1</v>
      </c>
      <c r="BA44" s="2">
        <v>5</v>
      </c>
      <c r="BB44" s="2">
        <v>1</v>
      </c>
      <c r="BC44" s="2">
        <v>0</v>
      </c>
      <c r="BD44" s="2">
        <v>0</v>
      </c>
      <c r="BE44" s="2">
        <v>0</v>
      </c>
      <c r="BF44" s="2">
        <v>0</v>
      </c>
      <c r="BG44" s="2">
        <v>0</v>
      </c>
      <c r="BH44" s="2">
        <v>5</v>
      </c>
      <c r="BI44" s="2">
        <v>4</v>
      </c>
      <c r="BJ44" s="2">
        <v>4</v>
      </c>
      <c r="BK44" s="2">
        <v>3</v>
      </c>
      <c r="BL44" s="2">
        <v>1</v>
      </c>
      <c r="BM44" s="2">
        <v>0</v>
      </c>
      <c r="BN44" s="2">
        <v>3</v>
      </c>
      <c r="BO44" s="2">
        <v>1</v>
      </c>
      <c r="BP44" s="2">
        <v>1</v>
      </c>
      <c r="BQ44" s="2">
        <v>6</v>
      </c>
      <c r="BR44" s="2">
        <v>1</v>
      </c>
      <c r="BS44" s="2">
        <v>0</v>
      </c>
      <c r="BT44" s="2">
        <v>1</v>
      </c>
      <c r="BU44" s="2">
        <v>2</v>
      </c>
      <c r="BV44" s="2">
        <v>17</v>
      </c>
      <c r="BW44" s="2">
        <v>5</v>
      </c>
      <c r="BX44" s="2">
        <v>47</v>
      </c>
      <c r="BY44" s="2">
        <v>42</v>
      </c>
      <c r="BZ44" s="2">
        <v>0</v>
      </c>
      <c r="CA44" s="2">
        <v>5</v>
      </c>
      <c r="CB44" s="2">
        <v>3</v>
      </c>
      <c r="CC44" s="2">
        <v>43</v>
      </c>
      <c r="CD44" s="2">
        <v>1</v>
      </c>
      <c r="CE44" s="2">
        <v>40</v>
      </c>
      <c r="CF44" s="2">
        <v>7</v>
      </c>
      <c r="CG44" s="2">
        <v>48</v>
      </c>
      <c r="CH44" s="2">
        <v>0</v>
      </c>
      <c r="CI44" s="2">
        <v>0</v>
      </c>
      <c r="CJ44" s="2">
        <v>0</v>
      </c>
      <c r="CK44" s="2">
        <v>0</v>
      </c>
      <c r="CL44" s="2">
        <v>0</v>
      </c>
      <c r="CM44" s="2">
        <v>0</v>
      </c>
      <c r="CN44" s="2">
        <v>0</v>
      </c>
      <c r="CO44" s="2">
        <v>0</v>
      </c>
      <c r="CP44" s="2">
        <v>0</v>
      </c>
      <c r="CQ44" s="2">
        <v>0</v>
      </c>
      <c r="CR44" s="2">
        <v>0</v>
      </c>
      <c r="CS44" s="2">
        <v>0</v>
      </c>
      <c r="CT44" s="2">
        <v>0</v>
      </c>
      <c r="CU44" s="2">
        <v>0</v>
      </c>
      <c r="CV44" s="2">
        <v>0</v>
      </c>
      <c r="CW44" s="2">
        <v>0</v>
      </c>
      <c r="CX44" s="2">
        <v>0</v>
      </c>
      <c r="CY44" s="2">
        <v>0</v>
      </c>
      <c r="CZ44" s="2">
        <v>0</v>
      </c>
      <c r="DA44" s="2">
        <v>0</v>
      </c>
      <c r="DB44" s="2">
        <v>0</v>
      </c>
      <c r="DC44" s="2">
        <v>2</v>
      </c>
      <c r="DD44" s="2">
        <v>0</v>
      </c>
      <c r="DE44" s="2">
        <v>0</v>
      </c>
      <c r="DF44" s="2">
        <v>0</v>
      </c>
      <c r="DG44" s="2">
        <v>0</v>
      </c>
      <c r="DH44" s="2">
        <v>0</v>
      </c>
      <c r="DI44" s="2">
        <v>0</v>
      </c>
      <c r="DJ44" s="2">
        <v>1</v>
      </c>
      <c r="DK44" s="2">
        <v>5</v>
      </c>
      <c r="DL44" s="2">
        <v>0</v>
      </c>
      <c r="DM44" s="2">
        <v>0</v>
      </c>
      <c r="DN44" s="2">
        <v>0</v>
      </c>
      <c r="DO44" s="2">
        <v>0</v>
      </c>
      <c r="DP44" s="2">
        <v>0</v>
      </c>
      <c r="DQ44" s="2">
        <v>0</v>
      </c>
      <c r="DR44" s="2">
        <v>1</v>
      </c>
      <c r="DS44" s="2">
        <v>0</v>
      </c>
      <c r="DT44" s="2">
        <v>0</v>
      </c>
      <c r="DU44" s="2">
        <v>0</v>
      </c>
      <c r="DV44" s="2">
        <v>0</v>
      </c>
      <c r="DW44" s="2">
        <v>0</v>
      </c>
      <c r="DX44" s="2">
        <v>0</v>
      </c>
      <c r="DY44" s="2">
        <v>0</v>
      </c>
      <c r="DZ44" s="2">
        <v>1</v>
      </c>
      <c r="EA44" s="2">
        <v>0</v>
      </c>
      <c r="EB44" s="2">
        <v>0</v>
      </c>
      <c r="EC44" s="2">
        <v>0</v>
      </c>
      <c r="ED44" s="2">
        <v>0</v>
      </c>
      <c r="EE44" s="2">
        <v>0</v>
      </c>
      <c r="EF44" s="2">
        <v>0</v>
      </c>
      <c r="EG44" s="2">
        <v>0</v>
      </c>
      <c r="EH44" s="2">
        <v>0</v>
      </c>
      <c r="EI44" s="2">
        <v>0</v>
      </c>
      <c r="EJ44" s="2">
        <v>0</v>
      </c>
      <c r="EK44" s="2">
        <v>0</v>
      </c>
      <c r="EL44" s="2">
        <v>0</v>
      </c>
      <c r="EM44" s="2">
        <v>1</v>
      </c>
      <c r="EN44" s="2">
        <v>0</v>
      </c>
      <c r="EO44" s="2">
        <v>0</v>
      </c>
      <c r="EP44" s="2">
        <v>0</v>
      </c>
      <c r="EQ44" s="2">
        <v>0</v>
      </c>
      <c r="ER44" s="2">
        <v>0</v>
      </c>
      <c r="ES44" s="2">
        <v>0</v>
      </c>
      <c r="ET44" s="2">
        <v>2</v>
      </c>
      <c r="EU44" s="2">
        <v>0</v>
      </c>
      <c r="EV44" s="15">
        <v>494</v>
      </c>
    </row>
    <row r="45" spans="4:152" x14ac:dyDescent="0.25">
      <c r="D45" s="68"/>
      <c r="E45" s="8" t="s">
        <v>38</v>
      </c>
      <c r="F45" s="9"/>
      <c r="G45" s="12">
        <v>18</v>
      </c>
      <c r="H45" s="14">
        <v>3</v>
      </c>
      <c r="I45" s="2">
        <v>0</v>
      </c>
      <c r="J45" s="2">
        <v>0</v>
      </c>
      <c r="K45" s="2">
        <v>1</v>
      </c>
      <c r="L45" s="2">
        <v>1</v>
      </c>
      <c r="M45" s="2">
        <v>0</v>
      </c>
      <c r="N45" s="2">
        <v>2</v>
      </c>
      <c r="O45" s="2">
        <v>0</v>
      </c>
      <c r="P45" s="2">
        <v>0</v>
      </c>
      <c r="Q45" s="2">
        <v>0</v>
      </c>
      <c r="R45" s="2">
        <v>0</v>
      </c>
      <c r="S45" s="2">
        <v>0</v>
      </c>
      <c r="T45" s="2">
        <v>2</v>
      </c>
      <c r="U45" s="2">
        <v>0</v>
      </c>
      <c r="V45" s="2">
        <v>0</v>
      </c>
      <c r="W45" s="2">
        <v>1</v>
      </c>
      <c r="X45" s="2">
        <v>1</v>
      </c>
      <c r="Y45" s="2">
        <v>0</v>
      </c>
      <c r="Z45" s="2">
        <v>0</v>
      </c>
      <c r="AA45" s="2">
        <v>0</v>
      </c>
      <c r="AB45" s="2">
        <v>2</v>
      </c>
      <c r="AC45" s="2">
        <v>2</v>
      </c>
      <c r="AD45" s="2">
        <v>0</v>
      </c>
      <c r="AE45" s="2">
        <v>0</v>
      </c>
      <c r="AF45" s="2">
        <v>11</v>
      </c>
      <c r="AG45" s="2">
        <v>0</v>
      </c>
      <c r="AH45" s="2">
        <v>4</v>
      </c>
      <c r="AI45" s="2">
        <v>2</v>
      </c>
      <c r="AJ45" s="2">
        <v>0</v>
      </c>
      <c r="AK45" s="2">
        <v>8</v>
      </c>
      <c r="AL45" s="2">
        <v>1</v>
      </c>
      <c r="AM45" s="2">
        <v>0</v>
      </c>
      <c r="AN45" s="2">
        <v>0</v>
      </c>
      <c r="AO45" s="2">
        <v>0</v>
      </c>
      <c r="AP45" s="2">
        <v>1</v>
      </c>
      <c r="AQ45" s="2">
        <v>7</v>
      </c>
      <c r="AR45" s="2">
        <v>1</v>
      </c>
      <c r="AS45" s="2">
        <v>0</v>
      </c>
      <c r="AT45" s="2">
        <v>11</v>
      </c>
      <c r="AU45" s="2">
        <v>9</v>
      </c>
      <c r="AV45" s="2">
        <v>0</v>
      </c>
      <c r="AW45" s="2">
        <v>0</v>
      </c>
      <c r="AX45" s="2">
        <v>0</v>
      </c>
      <c r="AY45" s="2">
        <v>0</v>
      </c>
      <c r="AZ45" s="2">
        <v>1</v>
      </c>
      <c r="BA45" s="2">
        <v>1</v>
      </c>
      <c r="BB45" s="2">
        <v>0</v>
      </c>
      <c r="BC45" s="2">
        <v>0</v>
      </c>
      <c r="BD45" s="2">
        <v>0</v>
      </c>
      <c r="BE45" s="2">
        <v>0</v>
      </c>
      <c r="BF45" s="2">
        <v>0</v>
      </c>
      <c r="BG45" s="2">
        <v>0</v>
      </c>
      <c r="BH45" s="2">
        <v>1</v>
      </c>
      <c r="BI45" s="2">
        <v>2</v>
      </c>
      <c r="BJ45" s="2">
        <v>0</v>
      </c>
      <c r="BK45" s="2">
        <v>1</v>
      </c>
      <c r="BL45" s="2">
        <v>0</v>
      </c>
      <c r="BM45" s="2">
        <v>0</v>
      </c>
      <c r="BN45" s="2">
        <v>2</v>
      </c>
      <c r="BO45" s="2">
        <v>0</v>
      </c>
      <c r="BP45" s="2">
        <v>0</v>
      </c>
      <c r="BQ45" s="2">
        <v>2</v>
      </c>
      <c r="BR45" s="2">
        <v>1</v>
      </c>
      <c r="BS45" s="2">
        <v>1</v>
      </c>
      <c r="BT45" s="2">
        <v>1</v>
      </c>
      <c r="BU45" s="2">
        <v>0</v>
      </c>
      <c r="BV45" s="2">
        <v>4</v>
      </c>
      <c r="BW45" s="2">
        <v>2</v>
      </c>
      <c r="BX45" s="2">
        <v>12</v>
      </c>
      <c r="BY45" s="2">
        <v>11</v>
      </c>
      <c r="BZ45" s="2">
        <v>0</v>
      </c>
      <c r="CA45" s="2">
        <v>2</v>
      </c>
      <c r="CB45" s="2">
        <v>0</v>
      </c>
      <c r="CC45" s="2">
        <v>10</v>
      </c>
      <c r="CD45" s="2">
        <v>2</v>
      </c>
      <c r="CE45" s="2">
        <v>10</v>
      </c>
      <c r="CF45" s="2">
        <v>8</v>
      </c>
      <c r="CG45" s="2">
        <v>15</v>
      </c>
      <c r="CH45" s="2">
        <v>0</v>
      </c>
      <c r="CI45" s="2">
        <v>0</v>
      </c>
      <c r="CJ45" s="2">
        <v>0</v>
      </c>
      <c r="CK45" s="2">
        <v>0</v>
      </c>
      <c r="CL45" s="2">
        <v>1</v>
      </c>
      <c r="CM45" s="2">
        <v>0</v>
      </c>
      <c r="CN45" s="2">
        <v>0</v>
      </c>
      <c r="CO45" s="2">
        <v>0</v>
      </c>
      <c r="CP45" s="2">
        <v>1</v>
      </c>
      <c r="CQ45" s="2">
        <v>0</v>
      </c>
      <c r="CR45" s="2">
        <v>0</v>
      </c>
      <c r="CS45" s="2">
        <v>0</v>
      </c>
      <c r="CT45" s="2">
        <v>0</v>
      </c>
      <c r="CU45" s="2">
        <v>0</v>
      </c>
      <c r="CV45" s="2">
        <v>0</v>
      </c>
      <c r="CW45" s="2">
        <v>0</v>
      </c>
      <c r="CX45" s="2">
        <v>0</v>
      </c>
      <c r="CY45" s="2">
        <v>0</v>
      </c>
      <c r="CZ45" s="2">
        <v>0</v>
      </c>
      <c r="DA45" s="2">
        <v>0</v>
      </c>
      <c r="DB45" s="2">
        <v>0</v>
      </c>
      <c r="DC45" s="2">
        <v>0</v>
      </c>
      <c r="DD45" s="2">
        <v>0</v>
      </c>
      <c r="DE45" s="2">
        <v>0</v>
      </c>
      <c r="DF45" s="2">
        <v>0</v>
      </c>
      <c r="DG45" s="2">
        <v>1</v>
      </c>
      <c r="DH45" s="2">
        <v>0</v>
      </c>
      <c r="DI45" s="2">
        <v>0</v>
      </c>
      <c r="DJ45" s="2">
        <v>0</v>
      </c>
      <c r="DK45" s="2">
        <v>0</v>
      </c>
      <c r="DL45" s="2">
        <v>0</v>
      </c>
      <c r="DM45" s="2">
        <v>0</v>
      </c>
      <c r="DN45" s="2">
        <v>0</v>
      </c>
      <c r="DO45" s="2">
        <v>0</v>
      </c>
      <c r="DP45" s="2">
        <v>0</v>
      </c>
      <c r="DQ45" s="2">
        <v>0</v>
      </c>
      <c r="DR45" s="2">
        <v>0</v>
      </c>
      <c r="DS45" s="2">
        <v>0</v>
      </c>
      <c r="DT45" s="2">
        <v>0</v>
      </c>
      <c r="DU45" s="2">
        <v>0</v>
      </c>
      <c r="DV45" s="2">
        <v>0</v>
      </c>
      <c r="DW45" s="2">
        <v>0</v>
      </c>
      <c r="DX45" s="2">
        <v>0</v>
      </c>
      <c r="DY45" s="2">
        <v>0</v>
      </c>
      <c r="DZ45" s="2">
        <v>0</v>
      </c>
      <c r="EA45" s="2">
        <v>0</v>
      </c>
      <c r="EB45" s="2">
        <v>0</v>
      </c>
      <c r="EC45" s="2">
        <v>0</v>
      </c>
      <c r="ED45" s="2">
        <v>0</v>
      </c>
      <c r="EE45" s="2">
        <v>0</v>
      </c>
      <c r="EF45" s="2">
        <v>0</v>
      </c>
      <c r="EG45" s="2">
        <v>0</v>
      </c>
      <c r="EH45" s="2">
        <v>0</v>
      </c>
      <c r="EI45" s="2">
        <v>0</v>
      </c>
      <c r="EJ45" s="2">
        <v>0</v>
      </c>
      <c r="EK45" s="2">
        <v>0</v>
      </c>
      <c r="EL45" s="2">
        <v>0</v>
      </c>
      <c r="EM45" s="2">
        <v>1</v>
      </c>
      <c r="EN45" s="2">
        <v>1</v>
      </c>
      <c r="EO45" s="2">
        <v>0</v>
      </c>
      <c r="EP45" s="2">
        <v>0</v>
      </c>
      <c r="EQ45" s="2">
        <v>0</v>
      </c>
      <c r="ER45" s="2">
        <v>0</v>
      </c>
      <c r="ES45" s="2">
        <v>0</v>
      </c>
      <c r="ET45" s="2">
        <v>0</v>
      </c>
      <c r="EU45" s="2">
        <v>0</v>
      </c>
      <c r="EV45" s="15">
        <v>164</v>
      </c>
    </row>
    <row r="46" spans="4:152" x14ac:dyDescent="0.25">
      <c r="D46" s="68"/>
      <c r="E46" s="8" t="s">
        <v>37</v>
      </c>
      <c r="F46" s="9"/>
      <c r="G46" s="12">
        <v>2</v>
      </c>
      <c r="H46" s="14">
        <v>0</v>
      </c>
      <c r="I46" s="2">
        <v>0</v>
      </c>
      <c r="J46" s="2">
        <v>0</v>
      </c>
      <c r="K46" s="2">
        <v>0</v>
      </c>
      <c r="L46" s="2">
        <v>0</v>
      </c>
      <c r="M46" s="2">
        <v>0</v>
      </c>
      <c r="N46" s="2">
        <v>1</v>
      </c>
      <c r="O46" s="2">
        <v>0</v>
      </c>
      <c r="P46" s="2">
        <v>0</v>
      </c>
      <c r="Q46" s="2">
        <v>0</v>
      </c>
      <c r="R46" s="2">
        <v>0</v>
      </c>
      <c r="S46" s="2">
        <v>0</v>
      </c>
      <c r="T46" s="2">
        <v>1</v>
      </c>
      <c r="U46" s="2">
        <v>0</v>
      </c>
      <c r="V46" s="2">
        <v>0</v>
      </c>
      <c r="W46" s="2">
        <v>0</v>
      </c>
      <c r="X46" s="2">
        <v>0</v>
      </c>
      <c r="Y46" s="2">
        <v>0</v>
      </c>
      <c r="Z46" s="2">
        <v>0</v>
      </c>
      <c r="AA46" s="2">
        <v>0</v>
      </c>
      <c r="AB46" s="2">
        <v>0</v>
      </c>
      <c r="AC46" s="2">
        <v>0</v>
      </c>
      <c r="AD46" s="2">
        <v>0</v>
      </c>
      <c r="AE46" s="2">
        <v>0</v>
      </c>
      <c r="AF46" s="2">
        <v>2</v>
      </c>
      <c r="AG46" s="2">
        <v>1</v>
      </c>
      <c r="AH46" s="2">
        <v>1</v>
      </c>
      <c r="AI46" s="2">
        <v>0</v>
      </c>
      <c r="AJ46" s="2">
        <v>0</v>
      </c>
      <c r="AK46" s="2">
        <v>2</v>
      </c>
      <c r="AL46" s="2">
        <v>0</v>
      </c>
      <c r="AM46" s="2">
        <v>0</v>
      </c>
      <c r="AN46" s="2">
        <v>0</v>
      </c>
      <c r="AO46" s="2">
        <v>0</v>
      </c>
      <c r="AP46" s="2">
        <v>0</v>
      </c>
      <c r="AQ46" s="2">
        <v>2</v>
      </c>
      <c r="AR46" s="2">
        <v>1</v>
      </c>
      <c r="AS46" s="2">
        <v>1</v>
      </c>
      <c r="AT46" s="2">
        <v>2</v>
      </c>
      <c r="AU46" s="2">
        <v>0</v>
      </c>
      <c r="AV46" s="2">
        <v>0</v>
      </c>
      <c r="AW46" s="2">
        <v>0</v>
      </c>
      <c r="AX46" s="2">
        <v>0</v>
      </c>
      <c r="AY46" s="2">
        <v>0</v>
      </c>
      <c r="AZ46" s="2">
        <v>0</v>
      </c>
      <c r="BA46" s="2">
        <v>1</v>
      </c>
      <c r="BB46" s="2">
        <v>0</v>
      </c>
      <c r="BC46" s="2">
        <v>0</v>
      </c>
      <c r="BD46" s="2">
        <v>0</v>
      </c>
      <c r="BE46" s="2">
        <v>0</v>
      </c>
      <c r="BF46" s="2">
        <v>0</v>
      </c>
      <c r="BG46" s="2">
        <v>0</v>
      </c>
      <c r="BH46" s="2">
        <v>1</v>
      </c>
      <c r="BI46" s="2">
        <v>0</v>
      </c>
      <c r="BJ46" s="2">
        <v>1</v>
      </c>
      <c r="BK46" s="2">
        <v>1</v>
      </c>
      <c r="BL46" s="2">
        <v>0</v>
      </c>
      <c r="BM46" s="2">
        <v>0</v>
      </c>
      <c r="BN46" s="2">
        <v>1</v>
      </c>
      <c r="BO46" s="2">
        <v>0</v>
      </c>
      <c r="BP46" s="2">
        <v>0</v>
      </c>
      <c r="BQ46" s="2">
        <v>1</v>
      </c>
      <c r="BR46" s="2">
        <v>0</v>
      </c>
      <c r="BS46" s="2">
        <v>0</v>
      </c>
      <c r="BT46" s="2">
        <v>0</v>
      </c>
      <c r="BU46" s="2">
        <v>0</v>
      </c>
      <c r="BV46" s="2">
        <v>1</v>
      </c>
      <c r="BW46" s="2">
        <v>1</v>
      </c>
      <c r="BX46" s="2">
        <v>1</v>
      </c>
      <c r="BY46" s="2">
        <v>0</v>
      </c>
      <c r="BZ46" s="2">
        <v>0</v>
      </c>
      <c r="CA46" s="2">
        <v>1</v>
      </c>
      <c r="CB46" s="2">
        <v>0</v>
      </c>
      <c r="CC46" s="2">
        <v>1</v>
      </c>
      <c r="CD46" s="2">
        <v>0</v>
      </c>
      <c r="CE46" s="2">
        <v>0</v>
      </c>
      <c r="CF46" s="2">
        <v>1</v>
      </c>
      <c r="CG46" s="2">
        <v>2</v>
      </c>
      <c r="CH46" s="2">
        <v>0</v>
      </c>
      <c r="CI46" s="2">
        <v>0</v>
      </c>
      <c r="CJ46" s="2">
        <v>0</v>
      </c>
      <c r="CK46" s="2">
        <v>0</v>
      </c>
      <c r="CL46" s="2">
        <v>0</v>
      </c>
      <c r="CM46" s="2">
        <v>0</v>
      </c>
      <c r="CN46" s="2">
        <v>0</v>
      </c>
      <c r="CO46" s="2">
        <v>0</v>
      </c>
      <c r="CP46" s="2">
        <v>0</v>
      </c>
      <c r="CQ46" s="2">
        <v>0</v>
      </c>
      <c r="CR46" s="2">
        <v>0</v>
      </c>
      <c r="CS46" s="2">
        <v>0</v>
      </c>
      <c r="CT46" s="2">
        <v>0</v>
      </c>
      <c r="CU46" s="2">
        <v>0</v>
      </c>
      <c r="CV46" s="2">
        <v>0</v>
      </c>
      <c r="CW46" s="2">
        <v>0</v>
      </c>
      <c r="CX46" s="2">
        <v>0</v>
      </c>
      <c r="CY46" s="2">
        <v>0</v>
      </c>
      <c r="CZ46" s="2">
        <v>0</v>
      </c>
      <c r="DA46" s="2">
        <v>0</v>
      </c>
      <c r="DB46" s="2">
        <v>0</v>
      </c>
      <c r="DC46" s="2">
        <v>0</v>
      </c>
      <c r="DD46" s="2">
        <v>0</v>
      </c>
      <c r="DE46" s="2">
        <v>0</v>
      </c>
      <c r="DF46" s="2">
        <v>0</v>
      </c>
      <c r="DG46" s="2">
        <v>0</v>
      </c>
      <c r="DH46" s="2">
        <v>0</v>
      </c>
      <c r="DI46" s="2">
        <v>0</v>
      </c>
      <c r="DJ46" s="2">
        <v>0</v>
      </c>
      <c r="DK46" s="2">
        <v>0</v>
      </c>
      <c r="DL46" s="2">
        <v>0</v>
      </c>
      <c r="DM46" s="2">
        <v>0</v>
      </c>
      <c r="DN46" s="2">
        <v>0</v>
      </c>
      <c r="DO46" s="2">
        <v>0</v>
      </c>
      <c r="DP46" s="2">
        <v>0</v>
      </c>
      <c r="DQ46" s="2">
        <v>0</v>
      </c>
      <c r="DR46" s="2">
        <v>0</v>
      </c>
      <c r="DS46" s="2">
        <v>0</v>
      </c>
      <c r="DT46" s="2">
        <v>0</v>
      </c>
      <c r="DU46" s="2">
        <v>0</v>
      </c>
      <c r="DV46" s="2">
        <v>0</v>
      </c>
      <c r="DW46" s="2">
        <v>0</v>
      </c>
      <c r="DX46" s="2">
        <v>0</v>
      </c>
      <c r="DY46" s="2">
        <v>0</v>
      </c>
      <c r="DZ46" s="2">
        <v>0</v>
      </c>
      <c r="EA46" s="2">
        <v>0</v>
      </c>
      <c r="EB46" s="2">
        <v>0</v>
      </c>
      <c r="EC46" s="2">
        <v>0</v>
      </c>
      <c r="ED46" s="2">
        <v>0</v>
      </c>
      <c r="EE46" s="2">
        <v>0</v>
      </c>
      <c r="EF46" s="2">
        <v>0</v>
      </c>
      <c r="EG46" s="2">
        <v>0</v>
      </c>
      <c r="EH46" s="2">
        <v>0</v>
      </c>
      <c r="EI46" s="2">
        <v>0</v>
      </c>
      <c r="EJ46" s="2">
        <v>0</v>
      </c>
      <c r="EK46" s="2">
        <v>0</v>
      </c>
      <c r="EL46" s="2">
        <v>0</v>
      </c>
      <c r="EM46" s="2">
        <v>0</v>
      </c>
      <c r="EN46" s="2">
        <v>0</v>
      </c>
      <c r="EO46" s="2">
        <v>0</v>
      </c>
      <c r="EP46" s="2">
        <v>0</v>
      </c>
      <c r="EQ46" s="2">
        <v>0</v>
      </c>
      <c r="ER46" s="2">
        <v>0</v>
      </c>
      <c r="ES46" s="2">
        <v>0</v>
      </c>
      <c r="ET46" s="2">
        <v>0</v>
      </c>
      <c r="EU46" s="2">
        <v>0</v>
      </c>
      <c r="EV46" s="15">
        <v>28</v>
      </c>
    </row>
    <row r="47" spans="4:152" x14ac:dyDescent="0.25">
      <c r="D47" s="68"/>
      <c r="E47" s="8" t="s">
        <v>39</v>
      </c>
      <c r="F47" s="9"/>
      <c r="G47" s="12">
        <v>0</v>
      </c>
      <c r="H47" s="14">
        <v>0</v>
      </c>
      <c r="I47" s="2">
        <v>0</v>
      </c>
      <c r="J47" s="2">
        <v>0</v>
      </c>
      <c r="K47" s="2">
        <v>0</v>
      </c>
      <c r="L47" s="2">
        <v>0</v>
      </c>
      <c r="M47" s="2">
        <v>0</v>
      </c>
      <c r="N47" s="2">
        <v>0</v>
      </c>
      <c r="O47" s="2">
        <v>0</v>
      </c>
      <c r="P47" s="2">
        <v>0</v>
      </c>
      <c r="Q47" s="2">
        <v>0</v>
      </c>
      <c r="R47" s="2">
        <v>0</v>
      </c>
      <c r="S47" s="2">
        <v>0</v>
      </c>
      <c r="T47" s="2">
        <v>0</v>
      </c>
      <c r="U47" s="2">
        <v>0</v>
      </c>
      <c r="V47" s="2">
        <v>0</v>
      </c>
      <c r="W47" s="2">
        <v>0</v>
      </c>
      <c r="X47" s="2">
        <v>0</v>
      </c>
      <c r="Y47" s="2">
        <v>0</v>
      </c>
      <c r="Z47" s="2">
        <v>0</v>
      </c>
      <c r="AA47" s="2">
        <v>0</v>
      </c>
      <c r="AB47" s="2">
        <v>0</v>
      </c>
      <c r="AC47" s="2">
        <v>0</v>
      </c>
      <c r="AD47" s="2">
        <v>0</v>
      </c>
      <c r="AE47" s="2">
        <v>0</v>
      </c>
      <c r="AF47" s="2">
        <v>0</v>
      </c>
      <c r="AG47" s="2">
        <v>0</v>
      </c>
      <c r="AH47" s="2">
        <v>0</v>
      </c>
      <c r="AI47" s="2">
        <v>0</v>
      </c>
      <c r="AJ47" s="2">
        <v>0</v>
      </c>
      <c r="AK47" s="2">
        <v>0</v>
      </c>
      <c r="AL47" s="2">
        <v>0</v>
      </c>
      <c r="AM47" s="2">
        <v>0</v>
      </c>
      <c r="AN47" s="2">
        <v>0</v>
      </c>
      <c r="AO47" s="2">
        <v>0</v>
      </c>
      <c r="AP47" s="2">
        <v>0</v>
      </c>
      <c r="AQ47" s="2">
        <v>0</v>
      </c>
      <c r="AR47" s="2">
        <v>0</v>
      </c>
      <c r="AS47" s="2">
        <v>0</v>
      </c>
      <c r="AT47" s="2">
        <v>0</v>
      </c>
      <c r="AU47" s="2">
        <v>0</v>
      </c>
      <c r="AV47" s="2">
        <v>0</v>
      </c>
      <c r="AW47" s="2">
        <v>0</v>
      </c>
      <c r="AX47" s="2">
        <v>0</v>
      </c>
      <c r="AY47" s="2">
        <v>0</v>
      </c>
      <c r="AZ47" s="2">
        <v>0</v>
      </c>
      <c r="BA47" s="2">
        <v>0</v>
      </c>
      <c r="BB47" s="2">
        <v>0</v>
      </c>
      <c r="BC47" s="2">
        <v>0</v>
      </c>
      <c r="BD47" s="2">
        <v>0</v>
      </c>
      <c r="BE47" s="2">
        <v>0</v>
      </c>
      <c r="BF47" s="2">
        <v>0</v>
      </c>
      <c r="BG47" s="2">
        <v>0</v>
      </c>
      <c r="BH47" s="2">
        <v>0</v>
      </c>
      <c r="BI47" s="2">
        <v>0</v>
      </c>
      <c r="BJ47" s="2">
        <v>0</v>
      </c>
      <c r="BK47" s="2">
        <v>0</v>
      </c>
      <c r="BL47" s="2">
        <v>0</v>
      </c>
      <c r="BM47" s="2">
        <v>0</v>
      </c>
      <c r="BN47" s="2">
        <v>0</v>
      </c>
      <c r="BO47" s="2">
        <v>0</v>
      </c>
      <c r="BP47" s="2">
        <v>0</v>
      </c>
      <c r="BQ47" s="2">
        <v>0</v>
      </c>
      <c r="BR47" s="2">
        <v>0</v>
      </c>
      <c r="BS47" s="2">
        <v>0</v>
      </c>
      <c r="BT47" s="2">
        <v>0</v>
      </c>
      <c r="BU47" s="2">
        <v>0</v>
      </c>
      <c r="BV47" s="2">
        <v>0</v>
      </c>
      <c r="BW47" s="2">
        <v>0</v>
      </c>
      <c r="BX47" s="2">
        <v>0</v>
      </c>
      <c r="BY47" s="2">
        <v>0</v>
      </c>
      <c r="BZ47" s="2">
        <v>0</v>
      </c>
      <c r="CA47" s="2">
        <v>0</v>
      </c>
      <c r="CB47" s="2">
        <v>0</v>
      </c>
      <c r="CC47" s="2">
        <v>0</v>
      </c>
      <c r="CD47" s="2">
        <v>0</v>
      </c>
      <c r="CE47" s="2">
        <v>0</v>
      </c>
      <c r="CF47" s="2">
        <v>0</v>
      </c>
      <c r="CG47" s="2">
        <v>0</v>
      </c>
      <c r="CH47" s="2">
        <v>0</v>
      </c>
      <c r="CI47" s="2">
        <v>0</v>
      </c>
      <c r="CJ47" s="2">
        <v>0</v>
      </c>
      <c r="CK47" s="2">
        <v>0</v>
      </c>
      <c r="CL47" s="2">
        <v>0</v>
      </c>
      <c r="CM47" s="2">
        <v>0</v>
      </c>
      <c r="CN47" s="2">
        <v>0</v>
      </c>
      <c r="CO47" s="2">
        <v>0</v>
      </c>
      <c r="CP47" s="2">
        <v>0</v>
      </c>
      <c r="CQ47" s="2">
        <v>0</v>
      </c>
      <c r="CR47" s="2">
        <v>0</v>
      </c>
      <c r="CS47" s="2">
        <v>0</v>
      </c>
      <c r="CT47" s="2">
        <v>0</v>
      </c>
      <c r="CU47" s="2">
        <v>0</v>
      </c>
      <c r="CV47" s="2">
        <v>0</v>
      </c>
      <c r="CW47" s="2">
        <v>0</v>
      </c>
      <c r="CX47" s="2">
        <v>0</v>
      </c>
      <c r="CY47" s="2">
        <v>0</v>
      </c>
      <c r="CZ47" s="2">
        <v>0</v>
      </c>
      <c r="DA47" s="2">
        <v>0</v>
      </c>
      <c r="DB47" s="2">
        <v>0</v>
      </c>
      <c r="DC47" s="2">
        <v>0</v>
      </c>
      <c r="DD47" s="2">
        <v>0</v>
      </c>
      <c r="DE47" s="2">
        <v>0</v>
      </c>
      <c r="DF47" s="2">
        <v>0</v>
      </c>
      <c r="DG47" s="2">
        <v>0</v>
      </c>
      <c r="DH47" s="2">
        <v>0</v>
      </c>
      <c r="DI47" s="2">
        <v>0</v>
      </c>
      <c r="DJ47" s="2">
        <v>0</v>
      </c>
      <c r="DK47" s="2">
        <v>0</v>
      </c>
      <c r="DL47" s="2">
        <v>0</v>
      </c>
      <c r="DM47" s="2">
        <v>0</v>
      </c>
      <c r="DN47" s="2">
        <v>0</v>
      </c>
      <c r="DO47" s="2">
        <v>0</v>
      </c>
      <c r="DP47" s="2">
        <v>0</v>
      </c>
      <c r="DQ47" s="2">
        <v>0</v>
      </c>
      <c r="DR47" s="2">
        <v>0</v>
      </c>
      <c r="DS47" s="2">
        <v>0</v>
      </c>
      <c r="DT47" s="2">
        <v>0</v>
      </c>
      <c r="DU47" s="2">
        <v>0</v>
      </c>
      <c r="DV47" s="2">
        <v>0</v>
      </c>
      <c r="DW47" s="2">
        <v>0</v>
      </c>
      <c r="DX47" s="2">
        <v>0</v>
      </c>
      <c r="DY47" s="2">
        <v>0</v>
      </c>
      <c r="DZ47" s="2">
        <v>0</v>
      </c>
      <c r="EA47" s="2">
        <v>0</v>
      </c>
      <c r="EB47" s="2">
        <v>0</v>
      </c>
      <c r="EC47" s="2">
        <v>0</v>
      </c>
      <c r="ED47" s="2">
        <v>0</v>
      </c>
      <c r="EE47" s="2">
        <v>0</v>
      </c>
      <c r="EF47" s="2">
        <v>0</v>
      </c>
      <c r="EG47" s="2">
        <v>0</v>
      </c>
      <c r="EH47" s="2">
        <v>0</v>
      </c>
      <c r="EI47" s="2">
        <v>0</v>
      </c>
      <c r="EJ47" s="2">
        <v>0</v>
      </c>
      <c r="EK47" s="2">
        <v>0</v>
      </c>
      <c r="EL47" s="2">
        <v>0</v>
      </c>
      <c r="EM47" s="2">
        <v>0</v>
      </c>
      <c r="EN47" s="2">
        <v>0</v>
      </c>
      <c r="EO47" s="2">
        <v>0</v>
      </c>
      <c r="EP47" s="2">
        <v>0</v>
      </c>
      <c r="EQ47" s="2">
        <v>0</v>
      </c>
      <c r="ER47" s="2">
        <v>0</v>
      </c>
      <c r="ES47" s="2">
        <v>0</v>
      </c>
      <c r="ET47" s="2">
        <v>0</v>
      </c>
      <c r="EU47" s="2">
        <v>0</v>
      </c>
      <c r="EV47" s="15">
        <v>0</v>
      </c>
    </row>
    <row r="48" spans="4:152" x14ac:dyDescent="0.25">
      <c r="D48" s="67" t="s">
        <v>43</v>
      </c>
      <c r="E48" s="10" t="s">
        <v>44</v>
      </c>
      <c r="F48" s="7"/>
      <c r="G48" s="11">
        <v>309</v>
      </c>
      <c r="H48" s="13">
        <v>87</v>
      </c>
      <c r="I48" s="1">
        <v>3</v>
      </c>
      <c r="J48" s="1">
        <v>0</v>
      </c>
      <c r="K48" s="1">
        <v>7</v>
      </c>
      <c r="L48" s="1">
        <v>18</v>
      </c>
      <c r="M48" s="1">
        <v>0</v>
      </c>
      <c r="N48" s="1">
        <v>27</v>
      </c>
      <c r="O48" s="1">
        <v>11</v>
      </c>
      <c r="P48" s="1">
        <v>0</v>
      </c>
      <c r="Q48" s="1">
        <v>4</v>
      </c>
      <c r="R48" s="1">
        <v>0</v>
      </c>
      <c r="S48" s="1">
        <v>0</v>
      </c>
      <c r="T48" s="1">
        <v>21</v>
      </c>
      <c r="U48" s="1">
        <v>1</v>
      </c>
      <c r="V48" s="1">
        <v>2</v>
      </c>
      <c r="W48" s="1">
        <v>8</v>
      </c>
      <c r="X48" s="1">
        <v>4</v>
      </c>
      <c r="Y48" s="1">
        <v>0</v>
      </c>
      <c r="Z48" s="1">
        <v>4</v>
      </c>
      <c r="AA48" s="1">
        <v>4</v>
      </c>
      <c r="AB48" s="1">
        <v>32</v>
      </c>
      <c r="AC48" s="1">
        <v>15</v>
      </c>
      <c r="AD48" s="1">
        <v>0</v>
      </c>
      <c r="AE48" s="1">
        <v>7</v>
      </c>
      <c r="AF48" s="1">
        <v>127</v>
      </c>
      <c r="AG48" s="1">
        <v>1</v>
      </c>
      <c r="AH48" s="1">
        <v>62</v>
      </c>
      <c r="AI48" s="1">
        <v>20</v>
      </c>
      <c r="AJ48" s="1">
        <v>5</v>
      </c>
      <c r="AK48" s="1">
        <v>57</v>
      </c>
      <c r="AL48" s="1">
        <v>7</v>
      </c>
      <c r="AM48" s="1">
        <v>0</v>
      </c>
      <c r="AN48" s="1">
        <v>0</v>
      </c>
      <c r="AO48" s="1">
        <v>9</v>
      </c>
      <c r="AP48" s="1">
        <v>15</v>
      </c>
      <c r="AQ48" s="1">
        <v>63</v>
      </c>
      <c r="AR48" s="1">
        <v>23</v>
      </c>
      <c r="AS48" s="1">
        <v>2</v>
      </c>
      <c r="AT48" s="1">
        <v>141</v>
      </c>
      <c r="AU48" s="1">
        <v>92</v>
      </c>
      <c r="AV48" s="1">
        <v>6</v>
      </c>
      <c r="AW48" s="1">
        <v>1</v>
      </c>
      <c r="AX48" s="1">
        <v>1</v>
      </c>
      <c r="AY48" s="1">
        <v>2</v>
      </c>
      <c r="AZ48" s="1">
        <v>7</v>
      </c>
      <c r="BA48" s="1">
        <v>27</v>
      </c>
      <c r="BB48" s="1">
        <v>2</v>
      </c>
      <c r="BC48" s="1">
        <v>0</v>
      </c>
      <c r="BD48" s="1">
        <v>0</v>
      </c>
      <c r="BE48" s="1">
        <v>0</v>
      </c>
      <c r="BF48" s="1">
        <v>2</v>
      </c>
      <c r="BG48" s="1">
        <v>0</v>
      </c>
      <c r="BH48" s="1">
        <v>32</v>
      </c>
      <c r="BI48" s="1">
        <v>39</v>
      </c>
      <c r="BJ48" s="1">
        <v>15</v>
      </c>
      <c r="BK48" s="1">
        <v>9</v>
      </c>
      <c r="BL48" s="1">
        <v>2</v>
      </c>
      <c r="BM48" s="1">
        <v>0</v>
      </c>
      <c r="BN48" s="1">
        <v>11</v>
      </c>
      <c r="BO48" s="1">
        <v>4</v>
      </c>
      <c r="BP48" s="1">
        <v>1</v>
      </c>
      <c r="BQ48" s="1">
        <v>33</v>
      </c>
      <c r="BR48" s="1">
        <v>4</v>
      </c>
      <c r="BS48" s="1">
        <v>3</v>
      </c>
      <c r="BT48" s="1">
        <v>3</v>
      </c>
      <c r="BU48" s="1">
        <v>11</v>
      </c>
      <c r="BV48" s="1">
        <v>49</v>
      </c>
      <c r="BW48" s="1">
        <v>33</v>
      </c>
      <c r="BX48" s="1">
        <v>202</v>
      </c>
      <c r="BY48" s="1">
        <v>165</v>
      </c>
      <c r="BZ48" s="1">
        <v>6</v>
      </c>
      <c r="CA48" s="1">
        <v>35</v>
      </c>
      <c r="CB48" s="1">
        <v>12</v>
      </c>
      <c r="CC48" s="1">
        <v>179</v>
      </c>
      <c r="CD48" s="1">
        <v>11</v>
      </c>
      <c r="CE48" s="1">
        <v>143</v>
      </c>
      <c r="CF48" s="1">
        <v>39</v>
      </c>
      <c r="CG48" s="1">
        <v>185</v>
      </c>
      <c r="CH48" s="1">
        <v>0</v>
      </c>
      <c r="CI48" s="1">
        <v>0</v>
      </c>
      <c r="CJ48" s="1">
        <v>0</v>
      </c>
      <c r="CK48" s="1">
        <v>0</v>
      </c>
      <c r="CL48" s="1">
        <v>3</v>
      </c>
      <c r="CM48" s="1">
        <v>0</v>
      </c>
      <c r="CN48" s="1">
        <v>0</v>
      </c>
      <c r="CO48" s="1">
        <v>0</v>
      </c>
      <c r="CP48" s="1">
        <v>2</v>
      </c>
      <c r="CQ48" s="1">
        <v>0</v>
      </c>
      <c r="CR48" s="1">
        <v>0</v>
      </c>
      <c r="CS48" s="1">
        <v>0</v>
      </c>
      <c r="CT48" s="1">
        <v>1</v>
      </c>
      <c r="CU48" s="1">
        <v>0</v>
      </c>
      <c r="CV48" s="1">
        <v>2</v>
      </c>
      <c r="CW48" s="1">
        <v>2</v>
      </c>
      <c r="CX48" s="1">
        <v>0</v>
      </c>
      <c r="CY48" s="1">
        <v>0</v>
      </c>
      <c r="CZ48" s="1">
        <v>0</v>
      </c>
      <c r="DA48" s="1">
        <v>0</v>
      </c>
      <c r="DB48" s="1">
        <v>0</v>
      </c>
      <c r="DC48" s="1">
        <v>4</v>
      </c>
      <c r="DD48" s="1">
        <v>0</v>
      </c>
      <c r="DE48" s="1">
        <v>0</v>
      </c>
      <c r="DF48" s="1">
        <v>0</v>
      </c>
      <c r="DG48" s="1">
        <v>1</v>
      </c>
      <c r="DH48" s="1">
        <v>1</v>
      </c>
      <c r="DI48" s="1">
        <v>0</v>
      </c>
      <c r="DJ48" s="1">
        <v>2</v>
      </c>
      <c r="DK48" s="1">
        <v>5</v>
      </c>
      <c r="DL48" s="1">
        <v>0</v>
      </c>
      <c r="DM48" s="1">
        <v>0</v>
      </c>
      <c r="DN48" s="1">
        <v>0</v>
      </c>
      <c r="DO48" s="1">
        <v>0</v>
      </c>
      <c r="DP48" s="1">
        <v>0</v>
      </c>
      <c r="DQ48" s="1">
        <v>3</v>
      </c>
      <c r="DR48" s="1">
        <v>3</v>
      </c>
      <c r="DS48" s="1">
        <v>0</v>
      </c>
      <c r="DT48" s="1">
        <v>1</v>
      </c>
      <c r="DU48" s="1">
        <v>0</v>
      </c>
      <c r="DV48" s="1">
        <v>0</v>
      </c>
      <c r="DW48" s="1">
        <v>1</v>
      </c>
      <c r="DX48" s="1">
        <v>1</v>
      </c>
      <c r="DY48" s="1">
        <v>0</v>
      </c>
      <c r="DZ48" s="1">
        <v>1</v>
      </c>
      <c r="EA48" s="1">
        <v>0</v>
      </c>
      <c r="EB48" s="1">
        <v>1</v>
      </c>
      <c r="EC48" s="1">
        <v>2</v>
      </c>
      <c r="ED48" s="1">
        <v>0</v>
      </c>
      <c r="EE48" s="1">
        <v>0</v>
      </c>
      <c r="EF48" s="1">
        <v>0</v>
      </c>
      <c r="EG48" s="1">
        <v>0</v>
      </c>
      <c r="EH48" s="1">
        <v>0</v>
      </c>
      <c r="EI48" s="1">
        <v>0</v>
      </c>
      <c r="EJ48" s="1">
        <v>0</v>
      </c>
      <c r="EK48" s="1">
        <v>2</v>
      </c>
      <c r="EL48" s="1">
        <v>1</v>
      </c>
      <c r="EM48" s="1">
        <v>4</v>
      </c>
      <c r="EN48" s="1">
        <v>1</v>
      </c>
      <c r="EO48" s="1">
        <v>0</v>
      </c>
      <c r="EP48" s="1">
        <v>0</v>
      </c>
      <c r="EQ48" s="1">
        <v>1</v>
      </c>
      <c r="ER48" s="1">
        <v>0</v>
      </c>
      <c r="ES48" s="1">
        <v>5</v>
      </c>
      <c r="ET48" s="1">
        <v>17</v>
      </c>
      <c r="EU48" s="1">
        <v>0</v>
      </c>
      <c r="EV48" s="16">
        <v>2203</v>
      </c>
    </row>
    <row r="49" spans="4:152" x14ac:dyDescent="0.25">
      <c r="D49" s="68"/>
      <c r="E49" s="8" t="s">
        <v>45</v>
      </c>
      <c r="F49" s="9"/>
      <c r="G49" s="12">
        <v>149</v>
      </c>
      <c r="H49" s="14">
        <v>40</v>
      </c>
      <c r="I49" s="2">
        <v>2</v>
      </c>
      <c r="J49" s="2">
        <v>0</v>
      </c>
      <c r="K49" s="2">
        <v>3</v>
      </c>
      <c r="L49" s="2">
        <v>8</v>
      </c>
      <c r="M49" s="2">
        <v>0</v>
      </c>
      <c r="N49" s="2">
        <v>15</v>
      </c>
      <c r="O49" s="2">
        <v>6</v>
      </c>
      <c r="P49" s="2">
        <v>0</v>
      </c>
      <c r="Q49" s="2">
        <v>3</v>
      </c>
      <c r="R49" s="2">
        <v>0</v>
      </c>
      <c r="S49" s="2">
        <v>0</v>
      </c>
      <c r="T49" s="2">
        <v>9</v>
      </c>
      <c r="U49" s="2">
        <v>1</v>
      </c>
      <c r="V49" s="2">
        <v>0</v>
      </c>
      <c r="W49" s="2">
        <v>4</v>
      </c>
      <c r="X49" s="2">
        <v>1</v>
      </c>
      <c r="Y49" s="2">
        <v>0</v>
      </c>
      <c r="Z49" s="2">
        <v>2</v>
      </c>
      <c r="AA49" s="2">
        <v>1</v>
      </c>
      <c r="AB49" s="2">
        <v>11</v>
      </c>
      <c r="AC49" s="2">
        <v>7</v>
      </c>
      <c r="AD49" s="2">
        <v>0</v>
      </c>
      <c r="AE49" s="2">
        <v>5</v>
      </c>
      <c r="AF49" s="2">
        <v>51</v>
      </c>
      <c r="AG49" s="2">
        <v>0</v>
      </c>
      <c r="AH49" s="2">
        <v>29</v>
      </c>
      <c r="AI49" s="2">
        <v>8</v>
      </c>
      <c r="AJ49" s="2">
        <v>2</v>
      </c>
      <c r="AK49" s="2">
        <v>28</v>
      </c>
      <c r="AL49" s="2">
        <v>4</v>
      </c>
      <c r="AM49" s="2">
        <v>0</v>
      </c>
      <c r="AN49" s="2">
        <v>0</v>
      </c>
      <c r="AO49" s="2">
        <v>6</v>
      </c>
      <c r="AP49" s="2">
        <v>6</v>
      </c>
      <c r="AQ49" s="2">
        <v>27</v>
      </c>
      <c r="AR49" s="2">
        <v>13</v>
      </c>
      <c r="AS49" s="2">
        <v>0</v>
      </c>
      <c r="AT49" s="2">
        <v>70</v>
      </c>
      <c r="AU49" s="2">
        <v>42</v>
      </c>
      <c r="AV49" s="2">
        <v>3</v>
      </c>
      <c r="AW49" s="2">
        <v>1</v>
      </c>
      <c r="AX49" s="2">
        <v>1</v>
      </c>
      <c r="AY49" s="2">
        <v>0</v>
      </c>
      <c r="AZ49" s="2">
        <v>6</v>
      </c>
      <c r="BA49" s="2">
        <v>11</v>
      </c>
      <c r="BB49" s="2">
        <v>2</v>
      </c>
      <c r="BC49" s="2">
        <v>0</v>
      </c>
      <c r="BD49" s="2">
        <v>0</v>
      </c>
      <c r="BE49" s="2">
        <v>0</v>
      </c>
      <c r="BF49" s="2">
        <v>2</v>
      </c>
      <c r="BG49" s="2">
        <v>0</v>
      </c>
      <c r="BH49" s="2">
        <v>14</v>
      </c>
      <c r="BI49" s="2">
        <v>18</v>
      </c>
      <c r="BJ49" s="2">
        <v>10</v>
      </c>
      <c r="BK49" s="2">
        <v>4</v>
      </c>
      <c r="BL49" s="2">
        <v>0</v>
      </c>
      <c r="BM49" s="2">
        <v>0</v>
      </c>
      <c r="BN49" s="2">
        <v>4</v>
      </c>
      <c r="BO49" s="2">
        <v>2</v>
      </c>
      <c r="BP49" s="2">
        <v>0</v>
      </c>
      <c r="BQ49" s="2">
        <v>17</v>
      </c>
      <c r="BR49" s="2">
        <v>0</v>
      </c>
      <c r="BS49" s="2">
        <v>1</v>
      </c>
      <c r="BT49" s="2">
        <v>0</v>
      </c>
      <c r="BU49" s="2">
        <v>4</v>
      </c>
      <c r="BV49" s="2">
        <v>24</v>
      </c>
      <c r="BW49" s="2">
        <v>15</v>
      </c>
      <c r="BX49" s="2">
        <v>90</v>
      </c>
      <c r="BY49" s="2">
        <v>76</v>
      </c>
      <c r="BZ49" s="2">
        <v>1</v>
      </c>
      <c r="CA49" s="2">
        <v>16</v>
      </c>
      <c r="CB49" s="2">
        <v>8</v>
      </c>
      <c r="CC49" s="2">
        <v>78</v>
      </c>
      <c r="CD49" s="2">
        <v>3</v>
      </c>
      <c r="CE49" s="2">
        <v>59</v>
      </c>
      <c r="CF49" s="2">
        <v>17</v>
      </c>
      <c r="CG49" s="2">
        <v>91</v>
      </c>
      <c r="CH49" s="2">
        <v>0</v>
      </c>
      <c r="CI49" s="2">
        <v>0</v>
      </c>
      <c r="CJ49" s="2">
        <v>0</v>
      </c>
      <c r="CK49" s="2">
        <v>0</v>
      </c>
      <c r="CL49" s="2">
        <v>1</v>
      </c>
      <c r="CM49" s="2">
        <v>0</v>
      </c>
      <c r="CN49" s="2">
        <v>0</v>
      </c>
      <c r="CO49" s="2">
        <v>0</v>
      </c>
      <c r="CP49" s="2">
        <v>1</v>
      </c>
      <c r="CQ49" s="2">
        <v>0</v>
      </c>
      <c r="CR49" s="2">
        <v>0</v>
      </c>
      <c r="CS49" s="2">
        <v>0</v>
      </c>
      <c r="CT49" s="2">
        <v>0</v>
      </c>
      <c r="CU49" s="2">
        <v>0</v>
      </c>
      <c r="CV49" s="2">
        <v>0</v>
      </c>
      <c r="CW49" s="2">
        <v>1</v>
      </c>
      <c r="CX49" s="2">
        <v>0</v>
      </c>
      <c r="CY49" s="2">
        <v>0</v>
      </c>
      <c r="CZ49" s="2">
        <v>0</v>
      </c>
      <c r="DA49" s="2">
        <v>0</v>
      </c>
      <c r="DB49" s="2">
        <v>0</v>
      </c>
      <c r="DC49" s="2">
        <v>2</v>
      </c>
      <c r="DD49" s="2">
        <v>0</v>
      </c>
      <c r="DE49" s="2">
        <v>0</v>
      </c>
      <c r="DF49" s="2">
        <v>0</v>
      </c>
      <c r="DG49" s="2">
        <v>0</v>
      </c>
      <c r="DH49" s="2">
        <v>0</v>
      </c>
      <c r="DI49" s="2">
        <v>0</v>
      </c>
      <c r="DJ49" s="2">
        <v>1</v>
      </c>
      <c r="DK49" s="2">
        <v>3</v>
      </c>
      <c r="DL49" s="2">
        <v>0</v>
      </c>
      <c r="DM49" s="2">
        <v>0</v>
      </c>
      <c r="DN49" s="2">
        <v>0</v>
      </c>
      <c r="DO49" s="2">
        <v>0</v>
      </c>
      <c r="DP49" s="2">
        <v>0</v>
      </c>
      <c r="DQ49" s="2">
        <v>3</v>
      </c>
      <c r="DR49" s="2">
        <v>0</v>
      </c>
      <c r="DS49" s="2">
        <v>0</v>
      </c>
      <c r="DT49" s="2">
        <v>0</v>
      </c>
      <c r="DU49" s="2">
        <v>0</v>
      </c>
      <c r="DV49" s="2">
        <v>0</v>
      </c>
      <c r="DW49" s="2">
        <v>0</v>
      </c>
      <c r="DX49" s="2">
        <v>0</v>
      </c>
      <c r="DY49" s="2">
        <v>0</v>
      </c>
      <c r="DZ49" s="2">
        <v>1</v>
      </c>
      <c r="EA49" s="2">
        <v>0</v>
      </c>
      <c r="EB49" s="2">
        <v>1</v>
      </c>
      <c r="EC49" s="2">
        <v>2</v>
      </c>
      <c r="ED49" s="2">
        <v>0</v>
      </c>
      <c r="EE49" s="2">
        <v>0</v>
      </c>
      <c r="EF49" s="2">
        <v>0</v>
      </c>
      <c r="EG49" s="2">
        <v>0</v>
      </c>
      <c r="EH49" s="2">
        <v>0</v>
      </c>
      <c r="EI49" s="2">
        <v>0</v>
      </c>
      <c r="EJ49" s="2">
        <v>0</v>
      </c>
      <c r="EK49" s="2">
        <v>2</v>
      </c>
      <c r="EL49" s="2">
        <v>0</v>
      </c>
      <c r="EM49" s="2">
        <v>4</v>
      </c>
      <c r="EN49" s="2">
        <v>0</v>
      </c>
      <c r="EO49" s="2">
        <v>0</v>
      </c>
      <c r="EP49" s="2">
        <v>0</v>
      </c>
      <c r="EQ49" s="2">
        <v>1</v>
      </c>
      <c r="ER49" s="2">
        <v>0</v>
      </c>
      <c r="ES49" s="2">
        <v>3</v>
      </c>
      <c r="ET49" s="2">
        <v>10</v>
      </c>
      <c r="EU49" s="2">
        <v>0</v>
      </c>
      <c r="EV49" s="15">
        <v>1008</v>
      </c>
    </row>
    <row r="50" spans="4:152" x14ac:dyDescent="0.25">
      <c r="D50" s="68"/>
      <c r="E50" s="8" t="s">
        <v>46</v>
      </c>
      <c r="F50" s="9"/>
      <c r="G50" s="12">
        <v>160</v>
      </c>
      <c r="H50" s="14">
        <v>47</v>
      </c>
      <c r="I50" s="2">
        <v>1</v>
      </c>
      <c r="J50" s="2">
        <v>0</v>
      </c>
      <c r="K50" s="2">
        <v>4</v>
      </c>
      <c r="L50" s="2">
        <v>10</v>
      </c>
      <c r="M50" s="2">
        <v>0</v>
      </c>
      <c r="N50" s="2">
        <v>12</v>
      </c>
      <c r="O50" s="2">
        <v>5</v>
      </c>
      <c r="P50" s="2">
        <v>0</v>
      </c>
      <c r="Q50" s="2">
        <v>1</v>
      </c>
      <c r="R50" s="2">
        <v>0</v>
      </c>
      <c r="S50" s="2">
        <v>0</v>
      </c>
      <c r="T50" s="2">
        <v>12</v>
      </c>
      <c r="U50" s="2">
        <v>0</v>
      </c>
      <c r="V50" s="2">
        <v>2</v>
      </c>
      <c r="W50" s="2">
        <v>4</v>
      </c>
      <c r="X50" s="2">
        <v>3</v>
      </c>
      <c r="Y50" s="2">
        <v>0</v>
      </c>
      <c r="Z50" s="2">
        <v>2</v>
      </c>
      <c r="AA50" s="2">
        <v>3</v>
      </c>
      <c r="AB50" s="2">
        <v>21</v>
      </c>
      <c r="AC50" s="2">
        <v>8</v>
      </c>
      <c r="AD50" s="2">
        <v>0</v>
      </c>
      <c r="AE50" s="2">
        <v>2</v>
      </c>
      <c r="AF50" s="2">
        <v>76</v>
      </c>
      <c r="AG50" s="2">
        <v>1</v>
      </c>
      <c r="AH50" s="2">
        <v>33</v>
      </c>
      <c r="AI50" s="2">
        <v>12</v>
      </c>
      <c r="AJ50" s="2">
        <v>3</v>
      </c>
      <c r="AK50" s="2">
        <v>29</v>
      </c>
      <c r="AL50" s="2">
        <v>3</v>
      </c>
      <c r="AM50" s="2">
        <v>0</v>
      </c>
      <c r="AN50" s="2">
        <v>0</v>
      </c>
      <c r="AO50" s="2">
        <v>3</v>
      </c>
      <c r="AP50" s="2">
        <v>9</v>
      </c>
      <c r="AQ50" s="2">
        <v>36</v>
      </c>
      <c r="AR50" s="2">
        <v>10</v>
      </c>
      <c r="AS50" s="2">
        <v>2</v>
      </c>
      <c r="AT50" s="2">
        <v>71</v>
      </c>
      <c r="AU50" s="2">
        <v>50</v>
      </c>
      <c r="AV50" s="2">
        <v>3</v>
      </c>
      <c r="AW50" s="2">
        <v>0</v>
      </c>
      <c r="AX50" s="2">
        <v>0</v>
      </c>
      <c r="AY50" s="2">
        <v>2</v>
      </c>
      <c r="AZ50" s="2">
        <v>1</v>
      </c>
      <c r="BA50" s="2">
        <v>16</v>
      </c>
      <c r="BB50" s="2">
        <v>0</v>
      </c>
      <c r="BC50" s="2">
        <v>0</v>
      </c>
      <c r="BD50" s="2">
        <v>0</v>
      </c>
      <c r="BE50" s="2">
        <v>0</v>
      </c>
      <c r="BF50" s="2">
        <v>0</v>
      </c>
      <c r="BG50" s="2">
        <v>0</v>
      </c>
      <c r="BH50" s="2">
        <v>18</v>
      </c>
      <c r="BI50" s="2">
        <v>21</v>
      </c>
      <c r="BJ50" s="2">
        <v>5</v>
      </c>
      <c r="BK50" s="2">
        <v>5</v>
      </c>
      <c r="BL50" s="2">
        <v>2</v>
      </c>
      <c r="BM50" s="2">
        <v>0</v>
      </c>
      <c r="BN50" s="2">
        <v>7</v>
      </c>
      <c r="BO50" s="2">
        <v>2</v>
      </c>
      <c r="BP50" s="2">
        <v>1</v>
      </c>
      <c r="BQ50" s="2">
        <v>16</v>
      </c>
      <c r="BR50" s="2">
        <v>4</v>
      </c>
      <c r="BS50" s="2">
        <v>2</v>
      </c>
      <c r="BT50" s="2">
        <v>3</v>
      </c>
      <c r="BU50" s="2">
        <v>7</v>
      </c>
      <c r="BV50" s="2">
        <v>25</v>
      </c>
      <c r="BW50" s="2">
        <v>18</v>
      </c>
      <c r="BX50" s="2">
        <v>112</v>
      </c>
      <c r="BY50" s="2">
        <v>89</v>
      </c>
      <c r="BZ50" s="2">
        <v>5</v>
      </c>
      <c r="CA50" s="2">
        <v>19</v>
      </c>
      <c r="CB50" s="2">
        <v>4</v>
      </c>
      <c r="CC50" s="2">
        <v>101</v>
      </c>
      <c r="CD50" s="2">
        <v>8</v>
      </c>
      <c r="CE50" s="2">
        <v>84</v>
      </c>
      <c r="CF50" s="2">
        <v>22</v>
      </c>
      <c r="CG50" s="2">
        <v>94</v>
      </c>
      <c r="CH50" s="2">
        <v>0</v>
      </c>
      <c r="CI50" s="2">
        <v>0</v>
      </c>
      <c r="CJ50" s="2">
        <v>0</v>
      </c>
      <c r="CK50" s="2">
        <v>0</v>
      </c>
      <c r="CL50" s="2">
        <v>2</v>
      </c>
      <c r="CM50" s="2">
        <v>0</v>
      </c>
      <c r="CN50" s="2">
        <v>0</v>
      </c>
      <c r="CO50" s="2">
        <v>0</v>
      </c>
      <c r="CP50" s="2">
        <v>1</v>
      </c>
      <c r="CQ50" s="2">
        <v>0</v>
      </c>
      <c r="CR50" s="2">
        <v>0</v>
      </c>
      <c r="CS50" s="2">
        <v>0</v>
      </c>
      <c r="CT50" s="2">
        <v>1</v>
      </c>
      <c r="CU50" s="2">
        <v>0</v>
      </c>
      <c r="CV50" s="2">
        <v>2</v>
      </c>
      <c r="CW50" s="2">
        <v>1</v>
      </c>
      <c r="CX50" s="2">
        <v>0</v>
      </c>
      <c r="CY50" s="2">
        <v>0</v>
      </c>
      <c r="CZ50" s="2">
        <v>0</v>
      </c>
      <c r="DA50" s="2">
        <v>0</v>
      </c>
      <c r="DB50" s="2">
        <v>0</v>
      </c>
      <c r="DC50" s="2">
        <v>2</v>
      </c>
      <c r="DD50" s="2">
        <v>0</v>
      </c>
      <c r="DE50" s="2">
        <v>0</v>
      </c>
      <c r="DF50" s="2">
        <v>0</v>
      </c>
      <c r="DG50" s="2">
        <v>1</v>
      </c>
      <c r="DH50" s="2">
        <v>1</v>
      </c>
      <c r="DI50" s="2">
        <v>0</v>
      </c>
      <c r="DJ50" s="2">
        <v>1</v>
      </c>
      <c r="DK50" s="2">
        <v>2</v>
      </c>
      <c r="DL50" s="2">
        <v>0</v>
      </c>
      <c r="DM50" s="2">
        <v>0</v>
      </c>
      <c r="DN50" s="2">
        <v>0</v>
      </c>
      <c r="DO50" s="2">
        <v>0</v>
      </c>
      <c r="DP50" s="2">
        <v>0</v>
      </c>
      <c r="DQ50" s="2">
        <v>0</v>
      </c>
      <c r="DR50" s="2">
        <v>3</v>
      </c>
      <c r="DS50" s="2">
        <v>0</v>
      </c>
      <c r="DT50" s="2">
        <v>1</v>
      </c>
      <c r="DU50" s="2">
        <v>0</v>
      </c>
      <c r="DV50" s="2">
        <v>0</v>
      </c>
      <c r="DW50" s="2">
        <v>1</v>
      </c>
      <c r="DX50" s="2">
        <v>1</v>
      </c>
      <c r="DY50" s="2">
        <v>0</v>
      </c>
      <c r="DZ50" s="2">
        <v>0</v>
      </c>
      <c r="EA50" s="2">
        <v>0</v>
      </c>
      <c r="EB50" s="2">
        <v>0</v>
      </c>
      <c r="EC50" s="2">
        <v>0</v>
      </c>
      <c r="ED50" s="2">
        <v>0</v>
      </c>
      <c r="EE50" s="2">
        <v>0</v>
      </c>
      <c r="EF50" s="2">
        <v>0</v>
      </c>
      <c r="EG50" s="2">
        <v>0</v>
      </c>
      <c r="EH50" s="2">
        <v>0</v>
      </c>
      <c r="EI50" s="2">
        <v>0</v>
      </c>
      <c r="EJ50" s="2">
        <v>0</v>
      </c>
      <c r="EK50" s="2">
        <v>0</v>
      </c>
      <c r="EL50" s="2">
        <v>1</v>
      </c>
      <c r="EM50" s="2">
        <v>0</v>
      </c>
      <c r="EN50" s="2">
        <v>1</v>
      </c>
      <c r="EO50" s="2">
        <v>0</v>
      </c>
      <c r="EP50" s="2">
        <v>0</v>
      </c>
      <c r="EQ50" s="2">
        <v>0</v>
      </c>
      <c r="ER50" s="2">
        <v>0</v>
      </c>
      <c r="ES50" s="2">
        <v>2</v>
      </c>
      <c r="ET50" s="2">
        <v>7</v>
      </c>
      <c r="EU50" s="2">
        <v>0</v>
      </c>
      <c r="EV50" s="15">
        <v>1195</v>
      </c>
    </row>
    <row r="51" spans="4:152" x14ac:dyDescent="0.25">
      <c r="D51" s="68"/>
      <c r="E51" s="8" t="s">
        <v>47</v>
      </c>
      <c r="F51" s="9"/>
      <c r="G51" s="12">
        <v>1182</v>
      </c>
      <c r="H51" s="14">
        <v>418</v>
      </c>
      <c r="I51" s="2">
        <v>40</v>
      </c>
      <c r="J51" s="2">
        <v>60</v>
      </c>
      <c r="K51" s="2">
        <v>31</v>
      </c>
      <c r="L51" s="2">
        <v>151</v>
      </c>
      <c r="M51" s="2">
        <v>39</v>
      </c>
      <c r="N51" s="2">
        <v>294</v>
      </c>
      <c r="O51" s="2">
        <v>214</v>
      </c>
      <c r="P51" s="2">
        <v>21</v>
      </c>
      <c r="Q51" s="2">
        <v>129</v>
      </c>
      <c r="R51" s="2">
        <v>44</v>
      </c>
      <c r="S51" s="2">
        <v>17</v>
      </c>
      <c r="T51" s="2">
        <v>353</v>
      </c>
      <c r="U51" s="2">
        <v>18</v>
      </c>
      <c r="V51" s="2">
        <v>21</v>
      </c>
      <c r="W51" s="2">
        <v>69</v>
      </c>
      <c r="X51" s="2">
        <v>171</v>
      </c>
      <c r="Y51" s="2">
        <v>2</v>
      </c>
      <c r="Z51" s="2">
        <v>52</v>
      </c>
      <c r="AA51" s="2">
        <v>21</v>
      </c>
      <c r="AB51" s="2">
        <v>631</v>
      </c>
      <c r="AC51" s="2">
        <v>125</v>
      </c>
      <c r="AD51" s="2">
        <v>17</v>
      </c>
      <c r="AE51" s="2">
        <v>40</v>
      </c>
      <c r="AF51" s="2">
        <v>694</v>
      </c>
      <c r="AG51" s="2">
        <v>3</v>
      </c>
      <c r="AH51" s="2">
        <v>288</v>
      </c>
      <c r="AI51" s="2">
        <v>64</v>
      </c>
      <c r="AJ51" s="2">
        <v>19</v>
      </c>
      <c r="AK51" s="2">
        <v>212</v>
      </c>
      <c r="AL51" s="2">
        <v>39</v>
      </c>
      <c r="AM51" s="2">
        <v>7</v>
      </c>
      <c r="AN51" s="2">
        <v>8</v>
      </c>
      <c r="AO51" s="2">
        <v>71</v>
      </c>
      <c r="AP51" s="2">
        <v>137</v>
      </c>
      <c r="AQ51" s="2">
        <v>274</v>
      </c>
      <c r="AR51" s="2">
        <v>218</v>
      </c>
      <c r="AS51" s="2">
        <v>72</v>
      </c>
      <c r="AT51" s="2">
        <v>479</v>
      </c>
      <c r="AU51" s="2">
        <v>463</v>
      </c>
      <c r="AV51" s="2">
        <v>48</v>
      </c>
      <c r="AW51" s="2">
        <v>3</v>
      </c>
      <c r="AX51" s="2">
        <v>23</v>
      </c>
      <c r="AY51" s="2">
        <v>5</v>
      </c>
      <c r="AZ51" s="2">
        <v>39</v>
      </c>
      <c r="BA51" s="2">
        <v>114</v>
      </c>
      <c r="BB51" s="2">
        <v>17</v>
      </c>
      <c r="BC51" s="2">
        <v>5</v>
      </c>
      <c r="BD51" s="2">
        <v>16</v>
      </c>
      <c r="BE51" s="2">
        <v>2</v>
      </c>
      <c r="BF51" s="2">
        <v>8</v>
      </c>
      <c r="BG51" s="2">
        <v>4</v>
      </c>
      <c r="BH51" s="2">
        <v>159</v>
      </c>
      <c r="BI51" s="2">
        <v>200</v>
      </c>
      <c r="BJ51" s="2">
        <v>65</v>
      </c>
      <c r="BK51" s="2">
        <v>75</v>
      </c>
      <c r="BL51" s="2">
        <v>23</v>
      </c>
      <c r="BM51" s="2">
        <v>15</v>
      </c>
      <c r="BN51" s="2">
        <v>95</v>
      </c>
      <c r="BO51" s="2">
        <v>22</v>
      </c>
      <c r="BP51" s="2">
        <v>54</v>
      </c>
      <c r="BQ51" s="2">
        <v>91</v>
      </c>
      <c r="BR51" s="2">
        <v>148</v>
      </c>
      <c r="BS51" s="2">
        <v>26</v>
      </c>
      <c r="BT51" s="2">
        <v>37</v>
      </c>
      <c r="BU51" s="2">
        <v>146</v>
      </c>
      <c r="BV51" s="2">
        <v>217</v>
      </c>
      <c r="BW51" s="2">
        <v>246</v>
      </c>
      <c r="BX51" s="2">
        <v>879</v>
      </c>
      <c r="BY51" s="2">
        <v>582</v>
      </c>
      <c r="BZ51" s="2">
        <v>107</v>
      </c>
      <c r="CA51" s="2">
        <v>167</v>
      </c>
      <c r="CB51" s="2">
        <v>51</v>
      </c>
      <c r="CC51" s="2">
        <v>595</v>
      </c>
      <c r="CD51" s="2">
        <v>116</v>
      </c>
      <c r="CE51" s="2">
        <v>568</v>
      </c>
      <c r="CF51" s="2">
        <v>142</v>
      </c>
      <c r="CG51" s="2">
        <v>643</v>
      </c>
      <c r="CH51" s="2">
        <v>1</v>
      </c>
      <c r="CI51" s="2">
        <v>0</v>
      </c>
      <c r="CJ51" s="2">
        <v>1</v>
      </c>
      <c r="CK51" s="2">
        <v>0</v>
      </c>
      <c r="CL51" s="2">
        <v>15</v>
      </c>
      <c r="CM51" s="2">
        <v>1</v>
      </c>
      <c r="CN51" s="2">
        <v>1</v>
      </c>
      <c r="CO51" s="2">
        <v>2</v>
      </c>
      <c r="CP51" s="2">
        <v>6</v>
      </c>
      <c r="CQ51" s="2">
        <v>2</v>
      </c>
      <c r="CR51" s="2">
        <v>1</v>
      </c>
      <c r="CS51" s="2">
        <v>10</v>
      </c>
      <c r="CT51" s="2">
        <v>0</v>
      </c>
      <c r="CU51" s="2">
        <v>1</v>
      </c>
      <c r="CV51" s="2">
        <v>1</v>
      </c>
      <c r="CW51" s="2">
        <v>0</v>
      </c>
      <c r="CX51" s="2">
        <v>1</v>
      </c>
      <c r="CY51" s="2">
        <v>3</v>
      </c>
      <c r="CZ51" s="2">
        <v>2</v>
      </c>
      <c r="DA51" s="2">
        <v>5</v>
      </c>
      <c r="DB51" s="2">
        <v>1</v>
      </c>
      <c r="DC51" s="2">
        <v>0</v>
      </c>
      <c r="DD51" s="2">
        <v>1</v>
      </c>
      <c r="DE51" s="2">
        <v>1</v>
      </c>
      <c r="DF51" s="2">
        <v>1</v>
      </c>
      <c r="DG51" s="2">
        <v>0</v>
      </c>
      <c r="DH51" s="2">
        <v>1</v>
      </c>
      <c r="DI51" s="2">
        <v>1</v>
      </c>
      <c r="DJ51" s="2">
        <v>7</v>
      </c>
      <c r="DK51" s="2">
        <v>18</v>
      </c>
      <c r="DL51" s="2">
        <v>2</v>
      </c>
      <c r="DM51" s="2">
        <v>1</v>
      </c>
      <c r="DN51" s="2">
        <v>2</v>
      </c>
      <c r="DO51" s="2">
        <v>3</v>
      </c>
      <c r="DP51" s="2">
        <v>5</v>
      </c>
      <c r="DQ51" s="2">
        <v>0</v>
      </c>
      <c r="DR51" s="2">
        <v>6</v>
      </c>
      <c r="DS51" s="2">
        <v>1</v>
      </c>
      <c r="DT51" s="2">
        <v>0</v>
      </c>
      <c r="DU51" s="2">
        <v>1</v>
      </c>
      <c r="DV51" s="2">
        <v>2</v>
      </c>
      <c r="DW51" s="2">
        <v>2</v>
      </c>
      <c r="DX51" s="2">
        <v>0</v>
      </c>
      <c r="DY51" s="2">
        <v>1</v>
      </c>
      <c r="DZ51" s="2">
        <v>1</v>
      </c>
      <c r="EA51" s="2">
        <v>24</v>
      </c>
      <c r="EB51" s="2">
        <v>0</v>
      </c>
      <c r="EC51" s="2">
        <v>4</v>
      </c>
      <c r="ED51" s="2">
        <v>2</v>
      </c>
      <c r="EE51" s="2">
        <v>2</v>
      </c>
      <c r="EF51" s="2">
        <v>2</v>
      </c>
      <c r="EG51" s="2">
        <v>3</v>
      </c>
      <c r="EH51" s="2">
        <v>3</v>
      </c>
      <c r="EI51" s="2">
        <v>1</v>
      </c>
      <c r="EJ51" s="2">
        <v>2</v>
      </c>
      <c r="EK51" s="2">
        <v>0</v>
      </c>
      <c r="EL51" s="2">
        <v>0</v>
      </c>
      <c r="EM51" s="2">
        <v>2</v>
      </c>
      <c r="EN51" s="2">
        <v>1</v>
      </c>
      <c r="EO51" s="2">
        <v>1</v>
      </c>
      <c r="EP51" s="2">
        <v>1</v>
      </c>
      <c r="EQ51" s="2">
        <v>2</v>
      </c>
      <c r="ER51" s="2">
        <v>1</v>
      </c>
      <c r="ES51" s="2">
        <v>5</v>
      </c>
      <c r="ET51" s="2">
        <v>28</v>
      </c>
      <c r="EU51" s="2">
        <v>0</v>
      </c>
      <c r="EV51" s="15">
        <v>11946</v>
      </c>
    </row>
    <row r="52" spans="4:152" x14ac:dyDescent="0.25">
      <c r="D52" s="68"/>
      <c r="E52" s="8" t="s">
        <v>48</v>
      </c>
      <c r="F52" s="9"/>
      <c r="G52" s="12">
        <v>175</v>
      </c>
      <c r="H52" s="14">
        <v>62</v>
      </c>
      <c r="I52" s="2">
        <v>2</v>
      </c>
      <c r="J52" s="2">
        <v>1</v>
      </c>
      <c r="K52" s="2">
        <v>3</v>
      </c>
      <c r="L52" s="2">
        <v>18</v>
      </c>
      <c r="M52" s="2">
        <v>1</v>
      </c>
      <c r="N52" s="2">
        <v>40</v>
      </c>
      <c r="O52" s="2">
        <v>12</v>
      </c>
      <c r="P52" s="2">
        <v>0</v>
      </c>
      <c r="Q52" s="2">
        <v>6</v>
      </c>
      <c r="R52" s="2">
        <v>1</v>
      </c>
      <c r="S52" s="2">
        <v>1</v>
      </c>
      <c r="T52" s="2">
        <v>35</v>
      </c>
      <c r="U52" s="2">
        <v>1</v>
      </c>
      <c r="V52" s="2">
        <v>1</v>
      </c>
      <c r="W52" s="2">
        <v>6</v>
      </c>
      <c r="X52" s="2">
        <v>15</v>
      </c>
      <c r="Y52" s="2">
        <v>0</v>
      </c>
      <c r="Z52" s="2">
        <v>3</v>
      </c>
      <c r="AA52" s="2">
        <v>0</v>
      </c>
      <c r="AB52" s="2">
        <v>70</v>
      </c>
      <c r="AC52" s="2">
        <v>10</v>
      </c>
      <c r="AD52" s="2">
        <v>1</v>
      </c>
      <c r="AE52" s="2">
        <v>6</v>
      </c>
      <c r="AF52" s="2">
        <v>102</v>
      </c>
      <c r="AG52" s="2">
        <v>1</v>
      </c>
      <c r="AH52" s="2">
        <v>45</v>
      </c>
      <c r="AI52" s="2">
        <v>15</v>
      </c>
      <c r="AJ52" s="2">
        <v>2</v>
      </c>
      <c r="AK52" s="2">
        <v>38</v>
      </c>
      <c r="AL52" s="2">
        <v>5</v>
      </c>
      <c r="AM52" s="2">
        <v>0</v>
      </c>
      <c r="AN52" s="2">
        <v>1</v>
      </c>
      <c r="AO52" s="2">
        <v>8</v>
      </c>
      <c r="AP52" s="2">
        <v>15</v>
      </c>
      <c r="AQ52" s="2">
        <v>40</v>
      </c>
      <c r="AR52" s="2">
        <v>24</v>
      </c>
      <c r="AS52" s="2">
        <v>5</v>
      </c>
      <c r="AT52" s="2">
        <v>83</v>
      </c>
      <c r="AU52" s="2">
        <v>62</v>
      </c>
      <c r="AV52" s="2">
        <v>4</v>
      </c>
      <c r="AW52" s="2">
        <v>0</v>
      </c>
      <c r="AX52" s="2">
        <v>2</v>
      </c>
      <c r="AY52" s="2">
        <v>0</v>
      </c>
      <c r="AZ52" s="2">
        <v>5</v>
      </c>
      <c r="BA52" s="2">
        <v>25</v>
      </c>
      <c r="BB52" s="2">
        <v>2</v>
      </c>
      <c r="BC52" s="2">
        <v>0</v>
      </c>
      <c r="BD52" s="2">
        <v>1</v>
      </c>
      <c r="BE52" s="2">
        <v>0</v>
      </c>
      <c r="BF52" s="2">
        <v>2</v>
      </c>
      <c r="BG52" s="2">
        <v>0</v>
      </c>
      <c r="BH52" s="2">
        <v>21</v>
      </c>
      <c r="BI52" s="2">
        <v>24</v>
      </c>
      <c r="BJ52" s="2">
        <v>11</v>
      </c>
      <c r="BK52" s="2">
        <v>9</v>
      </c>
      <c r="BL52" s="2">
        <v>4</v>
      </c>
      <c r="BM52" s="2">
        <v>1</v>
      </c>
      <c r="BN52" s="2">
        <v>8</v>
      </c>
      <c r="BO52" s="2">
        <v>3</v>
      </c>
      <c r="BP52" s="2">
        <v>6</v>
      </c>
      <c r="BQ52" s="2">
        <v>16</v>
      </c>
      <c r="BR52" s="2">
        <v>11</v>
      </c>
      <c r="BS52" s="2">
        <v>4</v>
      </c>
      <c r="BT52" s="2">
        <v>3</v>
      </c>
      <c r="BU52" s="2">
        <v>14</v>
      </c>
      <c r="BV52" s="2">
        <v>40</v>
      </c>
      <c r="BW52" s="2">
        <v>32</v>
      </c>
      <c r="BX52" s="2">
        <v>128</v>
      </c>
      <c r="BY52" s="2">
        <v>91</v>
      </c>
      <c r="BZ52" s="2">
        <v>6</v>
      </c>
      <c r="CA52" s="2">
        <v>26</v>
      </c>
      <c r="CB52" s="2">
        <v>4</v>
      </c>
      <c r="CC52" s="2">
        <v>108</v>
      </c>
      <c r="CD52" s="2">
        <v>23</v>
      </c>
      <c r="CE52" s="2">
        <v>87</v>
      </c>
      <c r="CF52" s="2">
        <v>27</v>
      </c>
      <c r="CG52" s="2">
        <v>102</v>
      </c>
      <c r="CH52" s="2">
        <v>0</v>
      </c>
      <c r="CI52" s="2">
        <v>0</v>
      </c>
      <c r="CJ52" s="2">
        <v>0</v>
      </c>
      <c r="CK52" s="2">
        <v>0</v>
      </c>
      <c r="CL52" s="2">
        <v>3</v>
      </c>
      <c r="CM52" s="2">
        <v>0</v>
      </c>
      <c r="CN52" s="2">
        <v>0</v>
      </c>
      <c r="CO52" s="2">
        <v>1</v>
      </c>
      <c r="CP52" s="2">
        <v>1</v>
      </c>
      <c r="CQ52" s="2">
        <v>0</v>
      </c>
      <c r="CR52" s="2">
        <v>0</v>
      </c>
      <c r="CS52" s="2">
        <v>0</v>
      </c>
      <c r="CT52" s="2">
        <v>0</v>
      </c>
      <c r="CU52" s="2">
        <v>0</v>
      </c>
      <c r="CV52" s="2">
        <v>0</v>
      </c>
      <c r="CW52" s="2">
        <v>0</v>
      </c>
      <c r="CX52" s="2">
        <v>0</v>
      </c>
      <c r="CY52" s="2">
        <v>2</v>
      </c>
      <c r="CZ52" s="2">
        <v>0</v>
      </c>
      <c r="DA52" s="2">
        <v>2</v>
      </c>
      <c r="DB52" s="2">
        <v>0</v>
      </c>
      <c r="DC52" s="2">
        <v>0</v>
      </c>
      <c r="DD52" s="2">
        <v>0</v>
      </c>
      <c r="DE52" s="2">
        <v>0</v>
      </c>
      <c r="DF52" s="2">
        <v>0</v>
      </c>
      <c r="DG52" s="2">
        <v>0</v>
      </c>
      <c r="DH52" s="2">
        <v>0</v>
      </c>
      <c r="DI52" s="2">
        <v>0</v>
      </c>
      <c r="DJ52" s="2">
        <v>0</v>
      </c>
      <c r="DK52" s="2">
        <v>3</v>
      </c>
      <c r="DL52" s="2">
        <v>0</v>
      </c>
      <c r="DM52" s="2">
        <v>0</v>
      </c>
      <c r="DN52" s="2">
        <v>0</v>
      </c>
      <c r="DO52" s="2">
        <v>0</v>
      </c>
      <c r="DP52" s="2">
        <v>2</v>
      </c>
      <c r="DQ52" s="2">
        <v>0</v>
      </c>
      <c r="DR52" s="2">
        <v>3</v>
      </c>
      <c r="DS52" s="2">
        <v>0</v>
      </c>
      <c r="DT52" s="2">
        <v>0</v>
      </c>
      <c r="DU52" s="2">
        <v>0</v>
      </c>
      <c r="DV52" s="2">
        <v>0</v>
      </c>
      <c r="DW52" s="2">
        <v>0</v>
      </c>
      <c r="DX52" s="2">
        <v>0</v>
      </c>
      <c r="DY52" s="2">
        <v>0</v>
      </c>
      <c r="DZ52" s="2">
        <v>0</v>
      </c>
      <c r="EA52" s="2">
        <v>1</v>
      </c>
      <c r="EB52" s="2">
        <v>0</v>
      </c>
      <c r="EC52" s="2">
        <v>0</v>
      </c>
      <c r="ED52" s="2">
        <v>1</v>
      </c>
      <c r="EE52" s="2">
        <v>1</v>
      </c>
      <c r="EF52" s="2">
        <v>0</v>
      </c>
      <c r="EG52" s="2">
        <v>1</v>
      </c>
      <c r="EH52" s="2">
        <v>0</v>
      </c>
      <c r="EI52" s="2">
        <v>0</v>
      </c>
      <c r="EJ52" s="2">
        <v>1</v>
      </c>
      <c r="EK52" s="2">
        <v>0</v>
      </c>
      <c r="EL52" s="2">
        <v>0</v>
      </c>
      <c r="EM52" s="2">
        <v>0</v>
      </c>
      <c r="EN52" s="2">
        <v>0</v>
      </c>
      <c r="EO52" s="2">
        <v>0</v>
      </c>
      <c r="EP52" s="2">
        <v>0</v>
      </c>
      <c r="EQ52" s="2">
        <v>2</v>
      </c>
      <c r="ER52" s="2">
        <v>0</v>
      </c>
      <c r="ES52" s="2">
        <v>0</v>
      </c>
      <c r="ET52" s="2">
        <v>5</v>
      </c>
      <c r="EU52" s="2">
        <v>0</v>
      </c>
      <c r="EV52" s="15">
        <v>1615</v>
      </c>
    </row>
    <row r="53" spans="4:152" x14ac:dyDescent="0.25">
      <c r="D53" s="68"/>
      <c r="E53" s="8" t="s">
        <v>49</v>
      </c>
      <c r="F53" s="9"/>
      <c r="G53" s="12">
        <v>169</v>
      </c>
      <c r="H53" s="14">
        <v>62</v>
      </c>
      <c r="I53" s="2">
        <v>4</v>
      </c>
      <c r="J53" s="2">
        <v>4</v>
      </c>
      <c r="K53" s="2">
        <v>6</v>
      </c>
      <c r="L53" s="2">
        <v>22</v>
      </c>
      <c r="M53" s="2">
        <v>4</v>
      </c>
      <c r="N53" s="2">
        <v>41</v>
      </c>
      <c r="O53" s="2">
        <v>20</v>
      </c>
      <c r="P53" s="2">
        <v>1</v>
      </c>
      <c r="Q53" s="2">
        <v>9</v>
      </c>
      <c r="R53" s="2">
        <v>3</v>
      </c>
      <c r="S53" s="2">
        <v>4</v>
      </c>
      <c r="T53" s="2">
        <v>42</v>
      </c>
      <c r="U53" s="2">
        <v>4</v>
      </c>
      <c r="V53" s="2">
        <v>2</v>
      </c>
      <c r="W53" s="2">
        <v>9</v>
      </c>
      <c r="X53" s="2">
        <v>23</v>
      </c>
      <c r="Y53" s="2">
        <v>1</v>
      </c>
      <c r="Z53" s="2">
        <v>7</v>
      </c>
      <c r="AA53" s="2">
        <v>5</v>
      </c>
      <c r="AB53" s="2">
        <v>90</v>
      </c>
      <c r="AC53" s="2">
        <v>15</v>
      </c>
      <c r="AD53" s="2">
        <v>2</v>
      </c>
      <c r="AE53" s="2">
        <v>5</v>
      </c>
      <c r="AF53" s="2">
        <v>123</v>
      </c>
      <c r="AG53" s="2">
        <v>1</v>
      </c>
      <c r="AH53" s="2">
        <v>50</v>
      </c>
      <c r="AI53" s="2">
        <v>13</v>
      </c>
      <c r="AJ53" s="2">
        <v>3</v>
      </c>
      <c r="AK53" s="2">
        <v>40</v>
      </c>
      <c r="AL53" s="2">
        <v>5</v>
      </c>
      <c r="AM53" s="2">
        <v>1</v>
      </c>
      <c r="AN53" s="2">
        <v>2</v>
      </c>
      <c r="AO53" s="2">
        <v>11</v>
      </c>
      <c r="AP53" s="2">
        <v>12</v>
      </c>
      <c r="AQ53" s="2">
        <v>33</v>
      </c>
      <c r="AR53" s="2">
        <v>22</v>
      </c>
      <c r="AS53" s="2">
        <v>2</v>
      </c>
      <c r="AT53" s="2">
        <v>83</v>
      </c>
      <c r="AU53" s="2">
        <v>83</v>
      </c>
      <c r="AV53" s="2">
        <v>4</v>
      </c>
      <c r="AW53" s="2">
        <v>1</v>
      </c>
      <c r="AX53" s="2">
        <v>2</v>
      </c>
      <c r="AY53" s="2">
        <v>1</v>
      </c>
      <c r="AZ53" s="2">
        <v>9</v>
      </c>
      <c r="BA53" s="2">
        <v>21</v>
      </c>
      <c r="BB53" s="2">
        <v>3</v>
      </c>
      <c r="BC53" s="2">
        <v>1</v>
      </c>
      <c r="BD53" s="2">
        <v>4</v>
      </c>
      <c r="BE53" s="2">
        <v>1</v>
      </c>
      <c r="BF53" s="2">
        <v>1</v>
      </c>
      <c r="BG53" s="2">
        <v>1</v>
      </c>
      <c r="BH53" s="2">
        <v>16</v>
      </c>
      <c r="BI53" s="2">
        <v>34</v>
      </c>
      <c r="BJ53" s="2">
        <v>15</v>
      </c>
      <c r="BK53" s="2">
        <v>11</v>
      </c>
      <c r="BL53" s="2">
        <v>2</v>
      </c>
      <c r="BM53" s="2">
        <v>2</v>
      </c>
      <c r="BN53" s="2">
        <v>14</v>
      </c>
      <c r="BO53" s="2">
        <v>6</v>
      </c>
      <c r="BP53" s="2">
        <v>11</v>
      </c>
      <c r="BQ53" s="2">
        <v>15</v>
      </c>
      <c r="BR53" s="2">
        <v>21</v>
      </c>
      <c r="BS53" s="2">
        <v>7</v>
      </c>
      <c r="BT53" s="2">
        <v>5</v>
      </c>
      <c r="BU53" s="2">
        <v>17</v>
      </c>
      <c r="BV53" s="2">
        <v>34</v>
      </c>
      <c r="BW53" s="2">
        <v>41</v>
      </c>
      <c r="BX53" s="2">
        <v>137</v>
      </c>
      <c r="BY53" s="2">
        <v>110</v>
      </c>
      <c r="BZ53" s="2">
        <v>13</v>
      </c>
      <c r="CA53" s="2">
        <v>30</v>
      </c>
      <c r="CB53" s="2">
        <v>12</v>
      </c>
      <c r="CC53" s="2">
        <v>105</v>
      </c>
      <c r="CD53" s="2">
        <v>24</v>
      </c>
      <c r="CE53" s="2">
        <v>101</v>
      </c>
      <c r="CF53" s="2">
        <v>25</v>
      </c>
      <c r="CG53" s="2">
        <v>107</v>
      </c>
      <c r="CH53" s="2">
        <v>0</v>
      </c>
      <c r="CI53" s="2">
        <v>0</v>
      </c>
      <c r="CJ53" s="2">
        <v>0</v>
      </c>
      <c r="CK53" s="2">
        <v>0</v>
      </c>
      <c r="CL53" s="2">
        <v>5</v>
      </c>
      <c r="CM53" s="2">
        <v>0</v>
      </c>
      <c r="CN53" s="2">
        <v>0</v>
      </c>
      <c r="CO53" s="2">
        <v>0</v>
      </c>
      <c r="CP53" s="2">
        <v>1</v>
      </c>
      <c r="CQ53" s="2">
        <v>0</v>
      </c>
      <c r="CR53" s="2">
        <v>0</v>
      </c>
      <c r="CS53" s="2">
        <v>0</v>
      </c>
      <c r="CT53" s="2">
        <v>0</v>
      </c>
      <c r="CU53" s="2">
        <v>0</v>
      </c>
      <c r="CV53" s="2">
        <v>1</v>
      </c>
      <c r="CW53" s="2">
        <v>0</v>
      </c>
      <c r="CX53" s="2">
        <v>0</v>
      </c>
      <c r="CY53" s="2">
        <v>1</v>
      </c>
      <c r="CZ53" s="2">
        <v>0</v>
      </c>
      <c r="DA53" s="2">
        <v>0</v>
      </c>
      <c r="DB53" s="2">
        <v>0</v>
      </c>
      <c r="DC53" s="2">
        <v>0</v>
      </c>
      <c r="DD53" s="2">
        <v>0</v>
      </c>
      <c r="DE53" s="2">
        <v>0</v>
      </c>
      <c r="DF53" s="2">
        <v>0</v>
      </c>
      <c r="DG53" s="2">
        <v>0</v>
      </c>
      <c r="DH53" s="2">
        <v>1</v>
      </c>
      <c r="DI53" s="2">
        <v>1</v>
      </c>
      <c r="DJ53" s="2">
        <v>0</v>
      </c>
      <c r="DK53" s="2">
        <v>3</v>
      </c>
      <c r="DL53" s="2">
        <v>0</v>
      </c>
      <c r="DM53" s="2">
        <v>0</v>
      </c>
      <c r="DN53" s="2">
        <v>0</v>
      </c>
      <c r="DO53" s="2">
        <v>0</v>
      </c>
      <c r="DP53" s="2">
        <v>0</v>
      </c>
      <c r="DQ53" s="2">
        <v>0</v>
      </c>
      <c r="DR53" s="2">
        <v>0</v>
      </c>
      <c r="DS53" s="2">
        <v>0</v>
      </c>
      <c r="DT53" s="2">
        <v>0</v>
      </c>
      <c r="DU53" s="2">
        <v>0</v>
      </c>
      <c r="DV53" s="2">
        <v>1</v>
      </c>
      <c r="DW53" s="2">
        <v>0</v>
      </c>
      <c r="DX53" s="2">
        <v>0</v>
      </c>
      <c r="DY53" s="2">
        <v>0</v>
      </c>
      <c r="DZ53" s="2">
        <v>0</v>
      </c>
      <c r="EA53" s="2">
        <v>5</v>
      </c>
      <c r="EB53" s="2">
        <v>0</v>
      </c>
      <c r="EC53" s="2">
        <v>2</v>
      </c>
      <c r="ED53" s="2">
        <v>0</v>
      </c>
      <c r="EE53" s="2">
        <v>0</v>
      </c>
      <c r="EF53" s="2">
        <v>0</v>
      </c>
      <c r="EG53" s="2">
        <v>0</v>
      </c>
      <c r="EH53" s="2">
        <v>0</v>
      </c>
      <c r="EI53" s="2">
        <v>0</v>
      </c>
      <c r="EJ53" s="2">
        <v>0</v>
      </c>
      <c r="EK53" s="2">
        <v>0</v>
      </c>
      <c r="EL53" s="2">
        <v>0</v>
      </c>
      <c r="EM53" s="2">
        <v>0</v>
      </c>
      <c r="EN53" s="2">
        <v>0</v>
      </c>
      <c r="EO53" s="2">
        <v>0</v>
      </c>
      <c r="EP53" s="2">
        <v>0</v>
      </c>
      <c r="EQ53" s="2">
        <v>0</v>
      </c>
      <c r="ER53" s="2">
        <v>0</v>
      </c>
      <c r="ES53" s="2">
        <v>1</v>
      </c>
      <c r="ET53" s="2">
        <v>1</v>
      </c>
      <c r="EU53" s="2">
        <v>0</v>
      </c>
      <c r="EV53" s="15">
        <v>1855</v>
      </c>
    </row>
    <row r="54" spans="4:152" x14ac:dyDescent="0.25">
      <c r="D54" s="68"/>
      <c r="E54" s="8" t="s">
        <v>50</v>
      </c>
      <c r="F54" s="9"/>
      <c r="G54" s="12">
        <v>176</v>
      </c>
      <c r="H54" s="14">
        <v>61</v>
      </c>
      <c r="I54" s="2">
        <v>5</v>
      </c>
      <c r="J54" s="2">
        <v>10</v>
      </c>
      <c r="K54" s="2">
        <v>5</v>
      </c>
      <c r="L54" s="2">
        <v>15</v>
      </c>
      <c r="M54" s="2">
        <v>3</v>
      </c>
      <c r="N54" s="2">
        <v>38</v>
      </c>
      <c r="O54" s="2">
        <v>27</v>
      </c>
      <c r="P54" s="2">
        <v>1</v>
      </c>
      <c r="Q54" s="2">
        <v>15</v>
      </c>
      <c r="R54" s="2">
        <v>6</v>
      </c>
      <c r="S54" s="2">
        <v>1</v>
      </c>
      <c r="T54" s="2">
        <v>43</v>
      </c>
      <c r="U54" s="2">
        <v>5</v>
      </c>
      <c r="V54" s="2">
        <v>1</v>
      </c>
      <c r="W54" s="2">
        <v>9</v>
      </c>
      <c r="X54" s="2">
        <v>23</v>
      </c>
      <c r="Y54" s="2">
        <v>0</v>
      </c>
      <c r="Z54" s="2">
        <v>11</v>
      </c>
      <c r="AA54" s="2">
        <v>3</v>
      </c>
      <c r="AB54" s="2">
        <v>99</v>
      </c>
      <c r="AC54" s="2">
        <v>19</v>
      </c>
      <c r="AD54" s="2">
        <v>2</v>
      </c>
      <c r="AE54" s="2">
        <v>5</v>
      </c>
      <c r="AF54" s="2">
        <v>117</v>
      </c>
      <c r="AG54" s="2">
        <v>0</v>
      </c>
      <c r="AH54" s="2">
        <v>40</v>
      </c>
      <c r="AI54" s="2">
        <v>8</v>
      </c>
      <c r="AJ54" s="2">
        <v>3</v>
      </c>
      <c r="AK54" s="2">
        <v>34</v>
      </c>
      <c r="AL54" s="2">
        <v>9</v>
      </c>
      <c r="AM54" s="2">
        <v>0</v>
      </c>
      <c r="AN54" s="2">
        <v>1</v>
      </c>
      <c r="AO54" s="2">
        <v>9</v>
      </c>
      <c r="AP54" s="2">
        <v>15</v>
      </c>
      <c r="AQ54" s="2">
        <v>37</v>
      </c>
      <c r="AR54" s="2">
        <v>22</v>
      </c>
      <c r="AS54" s="2">
        <v>4</v>
      </c>
      <c r="AT54" s="2">
        <v>74</v>
      </c>
      <c r="AU54" s="2">
        <v>77</v>
      </c>
      <c r="AV54" s="2">
        <v>8</v>
      </c>
      <c r="AW54" s="2">
        <v>0</v>
      </c>
      <c r="AX54" s="2">
        <v>3</v>
      </c>
      <c r="AY54" s="2">
        <v>0</v>
      </c>
      <c r="AZ54" s="2">
        <v>7</v>
      </c>
      <c r="BA54" s="2">
        <v>17</v>
      </c>
      <c r="BB54" s="2">
        <v>1</v>
      </c>
      <c r="BC54" s="2">
        <v>0</v>
      </c>
      <c r="BD54" s="2">
        <v>2</v>
      </c>
      <c r="BE54" s="2">
        <v>0</v>
      </c>
      <c r="BF54" s="2">
        <v>2</v>
      </c>
      <c r="BG54" s="2">
        <v>0</v>
      </c>
      <c r="BH54" s="2">
        <v>33</v>
      </c>
      <c r="BI54" s="2">
        <v>36</v>
      </c>
      <c r="BJ54" s="2">
        <v>5</v>
      </c>
      <c r="BK54" s="2">
        <v>12</v>
      </c>
      <c r="BL54" s="2">
        <v>4</v>
      </c>
      <c r="BM54" s="2">
        <v>1</v>
      </c>
      <c r="BN54" s="2">
        <v>19</v>
      </c>
      <c r="BO54" s="2">
        <v>3</v>
      </c>
      <c r="BP54" s="2">
        <v>7</v>
      </c>
      <c r="BQ54" s="2">
        <v>18</v>
      </c>
      <c r="BR54" s="2">
        <v>31</v>
      </c>
      <c r="BS54" s="2">
        <v>1</v>
      </c>
      <c r="BT54" s="2">
        <v>6</v>
      </c>
      <c r="BU54" s="2">
        <v>24</v>
      </c>
      <c r="BV54" s="2">
        <v>47</v>
      </c>
      <c r="BW54" s="2">
        <v>38</v>
      </c>
      <c r="BX54" s="2">
        <v>142</v>
      </c>
      <c r="BY54" s="2">
        <v>101</v>
      </c>
      <c r="BZ54" s="2">
        <v>14</v>
      </c>
      <c r="CA54" s="2">
        <v>24</v>
      </c>
      <c r="CB54" s="2">
        <v>8</v>
      </c>
      <c r="CC54" s="2">
        <v>99</v>
      </c>
      <c r="CD54" s="2">
        <v>15</v>
      </c>
      <c r="CE54" s="2">
        <v>100</v>
      </c>
      <c r="CF54" s="2">
        <v>23</v>
      </c>
      <c r="CG54" s="2">
        <v>111</v>
      </c>
      <c r="CH54" s="2">
        <v>0</v>
      </c>
      <c r="CI54" s="2">
        <v>0</v>
      </c>
      <c r="CJ54" s="2">
        <v>0</v>
      </c>
      <c r="CK54" s="2">
        <v>0</v>
      </c>
      <c r="CL54" s="2">
        <v>3</v>
      </c>
      <c r="CM54" s="2">
        <v>1</v>
      </c>
      <c r="CN54" s="2">
        <v>0</v>
      </c>
      <c r="CO54" s="2">
        <v>1</v>
      </c>
      <c r="CP54" s="2">
        <v>0</v>
      </c>
      <c r="CQ54" s="2">
        <v>0</v>
      </c>
      <c r="CR54" s="2">
        <v>0</v>
      </c>
      <c r="CS54" s="2">
        <v>2</v>
      </c>
      <c r="CT54" s="2">
        <v>0</v>
      </c>
      <c r="CU54" s="2">
        <v>0</v>
      </c>
      <c r="CV54" s="2">
        <v>0</v>
      </c>
      <c r="CW54" s="2">
        <v>0</v>
      </c>
      <c r="CX54" s="2">
        <v>0</v>
      </c>
      <c r="CY54" s="2">
        <v>0</v>
      </c>
      <c r="CZ54" s="2">
        <v>0</v>
      </c>
      <c r="DA54" s="2">
        <v>0</v>
      </c>
      <c r="DB54" s="2">
        <v>0</v>
      </c>
      <c r="DC54" s="2">
        <v>0</v>
      </c>
      <c r="DD54" s="2">
        <v>0</v>
      </c>
      <c r="DE54" s="2">
        <v>1</v>
      </c>
      <c r="DF54" s="2">
        <v>0</v>
      </c>
      <c r="DG54" s="2">
        <v>0</v>
      </c>
      <c r="DH54" s="2">
        <v>0</v>
      </c>
      <c r="DI54" s="2">
        <v>0</v>
      </c>
      <c r="DJ54" s="2">
        <v>3</v>
      </c>
      <c r="DK54" s="2">
        <v>6</v>
      </c>
      <c r="DL54" s="2">
        <v>0</v>
      </c>
      <c r="DM54" s="2">
        <v>0</v>
      </c>
      <c r="DN54" s="2">
        <v>0</v>
      </c>
      <c r="DO54" s="2">
        <v>0</v>
      </c>
      <c r="DP54" s="2">
        <v>1</v>
      </c>
      <c r="DQ54" s="2">
        <v>0</v>
      </c>
      <c r="DR54" s="2">
        <v>1</v>
      </c>
      <c r="DS54" s="2">
        <v>0</v>
      </c>
      <c r="DT54" s="2">
        <v>0</v>
      </c>
      <c r="DU54" s="2">
        <v>0</v>
      </c>
      <c r="DV54" s="2">
        <v>0</v>
      </c>
      <c r="DW54" s="2">
        <v>1</v>
      </c>
      <c r="DX54" s="2">
        <v>0</v>
      </c>
      <c r="DY54" s="2">
        <v>0</v>
      </c>
      <c r="DZ54" s="2">
        <v>0</v>
      </c>
      <c r="EA54" s="2">
        <v>5</v>
      </c>
      <c r="EB54" s="2">
        <v>0</v>
      </c>
      <c r="EC54" s="2">
        <v>0</v>
      </c>
      <c r="ED54" s="2">
        <v>1</v>
      </c>
      <c r="EE54" s="2">
        <v>1</v>
      </c>
      <c r="EF54" s="2">
        <v>0</v>
      </c>
      <c r="EG54" s="2">
        <v>1</v>
      </c>
      <c r="EH54" s="2">
        <v>0</v>
      </c>
      <c r="EI54" s="2">
        <v>1</v>
      </c>
      <c r="EJ54" s="2">
        <v>0</v>
      </c>
      <c r="EK54" s="2">
        <v>0</v>
      </c>
      <c r="EL54" s="2">
        <v>0</v>
      </c>
      <c r="EM54" s="2">
        <v>0</v>
      </c>
      <c r="EN54" s="2">
        <v>0</v>
      </c>
      <c r="EO54" s="2">
        <v>0</v>
      </c>
      <c r="EP54" s="2">
        <v>0</v>
      </c>
      <c r="EQ54" s="2">
        <v>0</v>
      </c>
      <c r="ER54" s="2">
        <v>0</v>
      </c>
      <c r="ES54" s="2">
        <v>1</v>
      </c>
      <c r="ET54" s="2">
        <v>2</v>
      </c>
      <c r="EU54" s="2">
        <v>0</v>
      </c>
      <c r="EV54" s="15">
        <v>1849</v>
      </c>
    </row>
    <row r="55" spans="4:152" x14ac:dyDescent="0.25">
      <c r="D55" s="68"/>
      <c r="E55" s="8" t="s">
        <v>51</v>
      </c>
      <c r="F55" s="9"/>
      <c r="G55" s="12">
        <v>183</v>
      </c>
      <c r="H55" s="14">
        <v>66</v>
      </c>
      <c r="I55" s="2">
        <v>9</v>
      </c>
      <c r="J55" s="2">
        <v>11</v>
      </c>
      <c r="K55" s="2">
        <v>3</v>
      </c>
      <c r="L55" s="2">
        <v>30</v>
      </c>
      <c r="M55" s="2">
        <v>9</v>
      </c>
      <c r="N55" s="2">
        <v>54</v>
      </c>
      <c r="O55" s="2">
        <v>39</v>
      </c>
      <c r="P55" s="2">
        <v>5</v>
      </c>
      <c r="Q55" s="2">
        <v>26</v>
      </c>
      <c r="R55" s="2">
        <v>9</v>
      </c>
      <c r="S55" s="2">
        <v>2</v>
      </c>
      <c r="T55" s="2">
        <v>68</v>
      </c>
      <c r="U55" s="2">
        <v>2</v>
      </c>
      <c r="V55" s="2">
        <v>2</v>
      </c>
      <c r="W55" s="2">
        <v>13</v>
      </c>
      <c r="X55" s="2">
        <v>25</v>
      </c>
      <c r="Y55" s="2">
        <v>0</v>
      </c>
      <c r="Z55" s="2">
        <v>12</v>
      </c>
      <c r="AA55" s="2">
        <v>6</v>
      </c>
      <c r="AB55" s="2">
        <v>108</v>
      </c>
      <c r="AC55" s="2">
        <v>22</v>
      </c>
      <c r="AD55" s="2">
        <v>4</v>
      </c>
      <c r="AE55" s="2">
        <v>8</v>
      </c>
      <c r="AF55" s="2">
        <v>117</v>
      </c>
      <c r="AG55" s="2">
        <v>0</v>
      </c>
      <c r="AH55" s="2">
        <v>52</v>
      </c>
      <c r="AI55" s="2">
        <v>5</v>
      </c>
      <c r="AJ55" s="2">
        <v>2</v>
      </c>
      <c r="AK55" s="2">
        <v>41</v>
      </c>
      <c r="AL55" s="2">
        <v>4</v>
      </c>
      <c r="AM55" s="2">
        <v>0</v>
      </c>
      <c r="AN55" s="2">
        <v>2</v>
      </c>
      <c r="AO55" s="2">
        <v>11</v>
      </c>
      <c r="AP55" s="2">
        <v>31</v>
      </c>
      <c r="AQ55" s="2">
        <v>49</v>
      </c>
      <c r="AR55" s="2">
        <v>42</v>
      </c>
      <c r="AS55" s="2">
        <v>13</v>
      </c>
      <c r="AT55" s="2">
        <v>77</v>
      </c>
      <c r="AU55" s="2">
        <v>76</v>
      </c>
      <c r="AV55" s="2">
        <v>2</v>
      </c>
      <c r="AW55" s="2">
        <v>0</v>
      </c>
      <c r="AX55" s="2">
        <v>5</v>
      </c>
      <c r="AY55" s="2">
        <v>1</v>
      </c>
      <c r="AZ55" s="2">
        <v>7</v>
      </c>
      <c r="BA55" s="2">
        <v>18</v>
      </c>
      <c r="BB55" s="2">
        <v>2</v>
      </c>
      <c r="BC55" s="2">
        <v>2</v>
      </c>
      <c r="BD55" s="2">
        <v>1</v>
      </c>
      <c r="BE55" s="2">
        <v>0</v>
      </c>
      <c r="BF55" s="2">
        <v>2</v>
      </c>
      <c r="BG55" s="2">
        <v>1</v>
      </c>
      <c r="BH55" s="2">
        <v>29</v>
      </c>
      <c r="BI55" s="2">
        <v>30</v>
      </c>
      <c r="BJ55" s="2">
        <v>8</v>
      </c>
      <c r="BK55" s="2">
        <v>11</v>
      </c>
      <c r="BL55" s="2">
        <v>5</v>
      </c>
      <c r="BM55" s="2">
        <v>2</v>
      </c>
      <c r="BN55" s="2">
        <v>16</v>
      </c>
      <c r="BO55" s="2">
        <v>3</v>
      </c>
      <c r="BP55" s="2">
        <v>10</v>
      </c>
      <c r="BQ55" s="2">
        <v>17</v>
      </c>
      <c r="BR55" s="2">
        <v>35</v>
      </c>
      <c r="BS55" s="2">
        <v>5</v>
      </c>
      <c r="BT55" s="2">
        <v>5</v>
      </c>
      <c r="BU55" s="2">
        <v>27</v>
      </c>
      <c r="BV55" s="2">
        <v>34</v>
      </c>
      <c r="BW55" s="2">
        <v>49</v>
      </c>
      <c r="BX55" s="2">
        <v>141</v>
      </c>
      <c r="BY55" s="2">
        <v>97</v>
      </c>
      <c r="BZ55" s="2">
        <v>16</v>
      </c>
      <c r="CA55" s="2">
        <v>27</v>
      </c>
      <c r="CB55" s="2">
        <v>15</v>
      </c>
      <c r="CC55" s="2">
        <v>106</v>
      </c>
      <c r="CD55" s="2">
        <v>20</v>
      </c>
      <c r="CE55" s="2">
        <v>89</v>
      </c>
      <c r="CF55" s="2">
        <v>22</v>
      </c>
      <c r="CG55" s="2">
        <v>107</v>
      </c>
      <c r="CH55" s="2">
        <v>1</v>
      </c>
      <c r="CI55" s="2">
        <v>0</v>
      </c>
      <c r="CJ55" s="2">
        <v>0</v>
      </c>
      <c r="CK55" s="2">
        <v>0</v>
      </c>
      <c r="CL55" s="2">
        <v>1</v>
      </c>
      <c r="CM55" s="2">
        <v>0</v>
      </c>
      <c r="CN55" s="2">
        <v>1</v>
      </c>
      <c r="CO55" s="2">
        <v>0</v>
      </c>
      <c r="CP55" s="2">
        <v>1</v>
      </c>
      <c r="CQ55" s="2">
        <v>1</v>
      </c>
      <c r="CR55" s="2">
        <v>0</v>
      </c>
      <c r="CS55" s="2">
        <v>0</v>
      </c>
      <c r="CT55" s="2">
        <v>0</v>
      </c>
      <c r="CU55" s="2">
        <v>0</v>
      </c>
      <c r="CV55" s="2">
        <v>0</v>
      </c>
      <c r="CW55" s="2">
        <v>0</v>
      </c>
      <c r="CX55" s="2">
        <v>0</v>
      </c>
      <c r="CY55" s="2">
        <v>0</v>
      </c>
      <c r="CZ55" s="2">
        <v>0</v>
      </c>
      <c r="DA55" s="2">
        <v>3</v>
      </c>
      <c r="DB55" s="2">
        <v>0</v>
      </c>
      <c r="DC55" s="2">
        <v>0</v>
      </c>
      <c r="DD55" s="2">
        <v>0</v>
      </c>
      <c r="DE55" s="2">
        <v>0</v>
      </c>
      <c r="DF55" s="2">
        <v>0</v>
      </c>
      <c r="DG55" s="2">
        <v>0</v>
      </c>
      <c r="DH55" s="2">
        <v>0</v>
      </c>
      <c r="DI55" s="2">
        <v>0</v>
      </c>
      <c r="DJ55" s="2">
        <v>0</v>
      </c>
      <c r="DK55" s="2">
        <v>3</v>
      </c>
      <c r="DL55" s="2">
        <v>0</v>
      </c>
      <c r="DM55" s="2">
        <v>0</v>
      </c>
      <c r="DN55" s="2">
        <v>0</v>
      </c>
      <c r="DO55" s="2">
        <v>0</v>
      </c>
      <c r="DP55" s="2">
        <v>1</v>
      </c>
      <c r="DQ55" s="2">
        <v>0</v>
      </c>
      <c r="DR55" s="2">
        <v>0</v>
      </c>
      <c r="DS55" s="2">
        <v>0</v>
      </c>
      <c r="DT55" s="2">
        <v>0</v>
      </c>
      <c r="DU55" s="2">
        <v>0</v>
      </c>
      <c r="DV55" s="2">
        <v>0</v>
      </c>
      <c r="DW55" s="2">
        <v>0</v>
      </c>
      <c r="DX55" s="2">
        <v>0</v>
      </c>
      <c r="DY55" s="2">
        <v>1</v>
      </c>
      <c r="DZ55" s="2">
        <v>1</v>
      </c>
      <c r="EA55" s="2">
        <v>5</v>
      </c>
      <c r="EB55" s="2">
        <v>0</v>
      </c>
      <c r="EC55" s="2">
        <v>0</v>
      </c>
      <c r="ED55" s="2">
        <v>0</v>
      </c>
      <c r="EE55" s="2">
        <v>0</v>
      </c>
      <c r="EF55" s="2">
        <v>0</v>
      </c>
      <c r="EG55" s="2">
        <v>0</v>
      </c>
      <c r="EH55" s="2">
        <v>0</v>
      </c>
      <c r="EI55" s="2">
        <v>0</v>
      </c>
      <c r="EJ55" s="2">
        <v>0</v>
      </c>
      <c r="EK55" s="2">
        <v>0</v>
      </c>
      <c r="EL55" s="2">
        <v>0</v>
      </c>
      <c r="EM55" s="2">
        <v>1</v>
      </c>
      <c r="EN55" s="2">
        <v>0</v>
      </c>
      <c r="EO55" s="2">
        <v>0</v>
      </c>
      <c r="EP55" s="2">
        <v>0</v>
      </c>
      <c r="EQ55" s="2">
        <v>0</v>
      </c>
      <c r="ER55" s="2">
        <v>0</v>
      </c>
      <c r="ES55" s="2">
        <v>2</v>
      </c>
      <c r="ET55" s="2">
        <v>4</v>
      </c>
      <c r="EU55" s="2">
        <v>0</v>
      </c>
      <c r="EV55" s="15">
        <v>2044</v>
      </c>
    </row>
    <row r="56" spans="4:152" x14ac:dyDescent="0.25">
      <c r="D56" s="68"/>
      <c r="E56" s="8" t="s">
        <v>52</v>
      </c>
      <c r="F56" s="9"/>
      <c r="G56" s="12">
        <v>230</v>
      </c>
      <c r="H56" s="14">
        <v>78</v>
      </c>
      <c r="I56" s="2">
        <v>9</v>
      </c>
      <c r="J56" s="2">
        <v>16</v>
      </c>
      <c r="K56" s="2">
        <v>7</v>
      </c>
      <c r="L56" s="2">
        <v>25</v>
      </c>
      <c r="M56" s="2">
        <v>12</v>
      </c>
      <c r="N56" s="2">
        <v>60</v>
      </c>
      <c r="O56" s="2">
        <v>54</v>
      </c>
      <c r="P56" s="2">
        <v>3</v>
      </c>
      <c r="Q56" s="2">
        <v>34</v>
      </c>
      <c r="R56" s="2">
        <v>10</v>
      </c>
      <c r="S56" s="2">
        <v>5</v>
      </c>
      <c r="T56" s="2">
        <v>76</v>
      </c>
      <c r="U56" s="2">
        <v>3</v>
      </c>
      <c r="V56" s="2">
        <v>8</v>
      </c>
      <c r="W56" s="2">
        <v>19</v>
      </c>
      <c r="X56" s="2">
        <v>44</v>
      </c>
      <c r="Y56" s="2">
        <v>0</v>
      </c>
      <c r="Z56" s="2">
        <v>9</v>
      </c>
      <c r="AA56" s="2">
        <v>3</v>
      </c>
      <c r="AB56" s="2">
        <v>138</v>
      </c>
      <c r="AC56" s="2">
        <v>25</v>
      </c>
      <c r="AD56" s="2">
        <v>3</v>
      </c>
      <c r="AE56" s="2">
        <v>11</v>
      </c>
      <c r="AF56" s="2">
        <v>120</v>
      </c>
      <c r="AG56" s="2">
        <v>1</v>
      </c>
      <c r="AH56" s="2">
        <v>49</v>
      </c>
      <c r="AI56" s="2">
        <v>8</v>
      </c>
      <c r="AJ56" s="2">
        <v>5</v>
      </c>
      <c r="AK56" s="2">
        <v>34</v>
      </c>
      <c r="AL56" s="2">
        <v>10</v>
      </c>
      <c r="AM56" s="2">
        <v>4</v>
      </c>
      <c r="AN56" s="2">
        <v>0</v>
      </c>
      <c r="AO56" s="2">
        <v>14</v>
      </c>
      <c r="AP56" s="2">
        <v>27</v>
      </c>
      <c r="AQ56" s="2">
        <v>58</v>
      </c>
      <c r="AR56" s="2">
        <v>52</v>
      </c>
      <c r="AS56" s="2">
        <v>20</v>
      </c>
      <c r="AT56" s="2">
        <v>88</v>
      </c>
      <c r="AU56" s="2">
        <v>93</v>
      </c>
      <c r="AV56" s="2">
        <v>16</v>
      </c>
      <c r="AW56" s="2">
        <v>1</v>
      </c>
      <c r="AX56" s="2">
        <v>5</v>
      </c>
      <c r="AY56" s="2">
        <v>1</v>
      </c>
      <c r="AZ56" s="2">
        <v>4</v>
      </c>
      <c r="BA56" s="2">
        <v>16</v>
      </c>
      <c r="BB56" s="2">
        <v>5</v>
      </c>
      <c r="BC56" s="2">
        <v>0</v>
      </c>
      <c r="BD56" s="2">
        <v>5</v>
      </c>
      <c r="BE56" s="2">
        <v>0</v>
      </c>
      <c r="BF56" s="2">
        <v>0</v>
      </c>
      <c r="BG56" s="2">
        <v>0</v>
      </c>
      <c r="BH56" s="2">
        <v>27</v>
      </c>
      <c r="BI56" s="2">
        <v>41</v>
      </c>
      <c r="BJ56" s="2">
        <v>13</v>
      </c>
      <c r="BK56" s="2">
        <v>14</v>
      </c>
      <c r="BL56" s="2">
        <v>3</v>
      </c>
      <c r="BM56" s="2">
        <v>2</v>
      </c>
      <c r="BN56" s="2">
        <v>19</v>
      </c>
      <c r="BO56" s="2">
        <v>3</v>
      </c>
      <c r="BP56" s="2">
        <v>9</v>
      </c>
      <c r="BQ56" s="2">
        <v>12</v>
      </c>
      <c r="BR56" s="2">
        <v>24</v>
      </c>
      <c r="BS56" s="2">
        <v>3</v>
      </c>
      <c r="BT56" s="2">
        <v>9</v>
      </c>
      <c r="BU56" s="2">
        <v>31</v>
      </c>
      <c r="BV56" s="2">
        <v>37</v>
      </c>
      <c r="BW56" s="2">
        <v>43</v>
      </c>
      <c r="BX56" s="2">
        <v>171</v>
      </c>
      <c r="BY56" s="2">
        <v>98</v>
      </c>
      <c r="BZ56" s="2">
        <v>28</v>
      </c>
      <c r="CA56" s="2">
        <v>32</v>
      </c>
      <c r="CB56" s="2">
        <v>7</v>
      </c>
      <c r="CC56" s="2">
        <v>93</v>
      </c>
      <c r="CD56" s="2">
        <v>18</v>
      </c>
      <c r="CE56" s="2">
        <v>99</v>
      </c>
      <c r="CF56" s="2">
        <v>24</v>
      </c>
      <c r="CG56" s="2">
        <v>108</v>
      </c>
      <c r="CH56" s="2">
        <v>0</v>
      </c>
      <c r="CI56" s="2">
        <v>0</v>
      </c>
      <c r="CJ56" s="2">
        <v>1</v>
      </c>
      <c r="CK56" s="2">
        <v>0</v>
      </c>
      <c r="CL56" s="2">
        <v>2</v>
      </c>
      <c r="CM56" s="2">
        <v>0</v>
      </c>
      <c r="CN56" s="2">
        <v>0</v>
      </c>
      <c r="CO56" s="2">
        <v>0</v>
      </c>
      <c r="CP56" s="2">
        <v>3</v>
      </c>
      <c r="CQ56" s="2">
        <v>1</v>
      </c>
      <c r="CR56" s="2">
        <v>1</v>
      </c>
      <c r="CS56" s="2">
        <v>4</v>
      </c>
      <c r="CT56" s="2">
        <v>0</v>
      </c>
      <c r="CU56" s="2">
        <v>1</v>
      </c>
      <c r="CV56" s="2">
        <v>0</v>
      </c>
      <c r="CW56" s="2">
        <v>0</v>
      </c>
      <c r="CX56" s="2">
        <v>1</v>
      </c>
      <c r="CY56" s="2">
        <v>0</v>
      </c>
      <c r="CZ56" s="2">
        <v>1</v>
      </c>
      <c r="DA56" s="2">
        <v>0</v>
      </c>
      <c r="DB56" s="2">
        <v>1</v>
      </c>
      <c r="DC56" s="2">
        <v>0</v>
      </c>
      <c r="DD56" s="2">
        <v>1</v>
      </c>
      <c r="DE56" s="2">
        <v>0</v>
      </c>
      <c r="DF56" s="2">
        <v>0</v>
      </c>
      <c r="DG56" s="2">
        <v>0</v>
      </c>
      <c r="DH56" s="2">
        <v>0</v>
      </c>
      <c r="DI56" s="2">
        <v>0</v>
      </c>
      <c r="DJ56" s="2">
        <v>2</v>
      </c>
      <c r="DK56" s="2">
        <v>0</v>
      </c>
      <c r="DL56" s="2">
        <v>1</v>
      </c>
      <c r="DM56" s="2">
        <v>0</v>
      </c>
      <c r="DN56" s="2">
        <v>0</v>
      </c>
      <c r="DO56" s="2">
        <v>1</v>
      </c>
      <c r="DP56" s="2">
        <v>0</v>
      </c>
      <c r="DQ56" s="2">
        <v>0</v>
      </c>
      <c r="DR56" s="2">
        <v>2</v>
      </c>
      <c r="DS56" s="2">
        <v>1</v>
      </c>
      <c r="DT56" s="2">
        <v>0</v>
      </c>
      <c r="DU56" s="2">
        <v>0</v>
      </c>
      <c r="DV56" s="2">
        <v>0</v>
      </c>
      <c r="DW56" s="2">
        <v>1</v>
      </c>
      <c r="DX56" s="2">
        <v>0</v>
      </c>
      <c r="DY56" s="2">
        <v>0</v>
      </c>
      <c r="DZ56" s="2">
        <v>0</v>
      </c>
      <c r="EA56" s="2">
        <v>4</v>
      </c>
      <c r="EB56" s="2">
        <v>0</v>
      </c>
      <c r="EC56" s="2">
        <v>2</v>
      </c>
      <c r="ED56" s="2">
        <v>0</v>
      </c>
      <c r="EE56" s="2">
        <v>0</v>
      </c>
      <c r="EF56" s="2">
        <v>0</v>
      </c>
      <c r="EG56" s="2">
        <v>1</v>
      </c>
      <c r="EH56" s="2">
        <v>3</v>
      </c>
      <c r="EI56" s="2">
        <v>0</v>
      </c>
      <c r="EJ56" s="2">
        <v>1</v>
      </c>
      <c r="EK56" s="2">
        <v>0</v>
      </c>
      <c r="EL56" s="2">
        <v>0</v>
      </c>
      <c r="EM56" s="2">
        <v>1</v>
      </c>
      <c r="EN56" s="2">
        <v>0</v>
      </c>
      <c r="EO56" s="2">
        <v>1</v>
      </c>
      <c r="EP56" s="2">
        <v>1</v>
      </c>
      <c r="EQ56" s="2">
        <v>0</v>
      </c>
      <c r="ER56" s="2">
        <v>0</v>
      </c>
      <c r="ES56" s="2">
        <v>0</v>
      </c>
      <c r="ET56" s="2">
        <v>6</v>
      </c>
      <c r="EU56" s="2">
        <v>0</v>
      </c>
      <c r="EV56" s="15">
        <v>2295</v>
      </c>
    </row>
    <row r="57" spans="4:152" x14ac:dyDescent="0.25">
      <c r="D57" s="68"/>
      <c r="E57" s="8" t="s">
        <v>53</v>
      </c>
      <c r="F57" s="9"/>
      <c r="G57" s="12">
        <v>249</v>
      </c>
      <c r="H57" s="14">
        <v>89</v>
      </c>
      <c r="I57" s="2">
        <v>11</v>
      </c>
      <c r="J57" s="2">
        <v>18</v>
      </c>
      <c r="K57" s="2">
        <v>7</v>
      </c>
      <c r="L57" s="2">
        <v>41</v>
      </c>
      <c r="M57" s="2">
        <v>10</v>
      </c>
      <c r="N57" s="2">
        <v>61</v>
      </c>
      <c r="O57" s="2">
        <v>62</v>
      </c>
      <c r="P57" s="2">
        <v>11</v>
      </c>
      <c r="Q57" s="2">
        <v>39</v>
      </c>
      <c r="R57" s="2">
        <v>15</v>
      </c>
      <c r="S57" s="2">
        <v>4</v>
      </c>
      <c r="T57" s="2">
        <v>89</v>
      </c>
      <c r="U57" s="2">
        <v>3</v>
      </c>
      <c r="V57" s="2">
        <v>7</v>
      </c>
      <c r="W57" s="2">
        <v>13</v>
      </c>
      <c r="X57" s="2">
        <v>41</v>
      </c>
      <c r="Y57" s="2">
        <v>1</v>
      </c>
      <c r="Z57" s="2">
        <v>10</v>
      </c>
      <c r="AA57" s="2">
        <v>4</v>
      </c>
      <c r="AB57" s="2">
        <v>126</v>
      </c>
      <c r="AC57" s="2">
        <v>34</v>
      </c>
      <c r="AD57" s="2">
        <v>5</v>
      </c>
      <c r="AE57" s="2">
        <v>5</v>
      </c>
      <c r="AF57" s="2">
        <v>115</v>
      </c>
      <c r="AG57" s="2">
        <v>0</v>
      </c>
      <c r="AH57" s="2">
        <v>52</v>
      </c>
      <c r="AI57" s="2">
        <v>15</v>
      </c>
      <c r="AJ57" s="2">
        <v>4</v>
      </c>
      <c r="AK57" s="2">
        <v>25</v>
      </c>
      <c r="AL57" s="2">
        <v>6</v>
      </c>
      <c r="AM57" s="2">
        <v>2</v>
      </c>
      <c r="AN57" s="2">
        <v>2</v>
      </c>
      <c r="AO57" s="2">
        <v>18</v>
      </c>
      <c r="AP57" s="2">
        <v>37</v>
      </c>
      <c r="AQ57" s="2">
        <v>57</v>
      </c>
      <c r="AR57" s="2">
        <v>56</v>
      </c>
      <c r="AS57" s="2">
        <v>28</v>
      </c>
      <c r="AT57" s="2">
        <v>74</v>
      </c>
      <c r="AU57" s="2">
        <v>72</v>
      </c>
      <c r="AV57" s="2">
        <v>14</v>
      </c>
      <c r="AW57" s="2">
        <v>1</v>
      </c>
      <c r="AX57" s="2">
        <v>6</v>
      </c>
      <c r="AY57" s="2">
        <v>2</v>
      </c>
      <c r="AZ57" s="2">
        <v>7</v>
      </c>
      <c r="BA57" s="2">
        <v>17</v>
      </c>
      <c r="BB57" s="2">
        <v>4</v>
      </c>
      <c r="BC57" s="2">
        <v>2</v>
      </c>
      <c r="BD57" s="2">
        <v>3</v>
      </c>
      <c r="BE57" s="2">
        <v>1</v>
      </c>
      <c r="BF57" s="2">
        <v>1</v>
      </c>
      <c r="BG57" s="2">
        <v>2</v>
      </c>
      <c r="BH57" s="2">
        <v>33</v>
      </c>
      <c r="BI57" s="2">
        <v>35</v>
      </c>
      <c r="BJ57" s="2">
        <v>13</v>
      </c>
      <c r="BK57" s="2">
        <v>18</v>
      </c>
      <c r="BL57" s="2">
        <v>5</v>
      </c>
      <c r="BM57" s="2">
        <v>7</v>
      </c>
      <c r="BN57" s="2">
        <v>19</v>
      </c>
      <c r="BO57" s="2">
        <v>4</v>
      </c>
      <c r="BP57" s="2">
        <v>11</v>
      </c>
      <c r="BQ57" s="2">
        <v>13</v>
      </c>
      <c r="BR57" s="2">
        <v>26</v>
      </c>
      <c r="BS57" s="2">
        <v>6</v>
      </c>
      <c r="BT57" s="2">
        <v>9</v>
      </c>
      <c r="BU57" s="2">
        <v>33</v>
      </c>
      <c r="BV57" s="2">
        <v>25</v>
      </c>
      <c r="BW57" s="2">
        <v>43</v>
      </c>
      <c r="BX57" s="2">
        <v>160</v>
      </c>
      <c r="BY57" s="2">
        <v>85</v>
      </c>
      <c r="BZ57" s="2">
        <v>30</v>
      </c>
      <c r="CA57" s="2">
        <v>28</v>
      </c>
      <c r="CB57" s="2">
        <v>5</v>
      </c>
      <c r="CC57" s="2">
        <v>84</v>
      </c>
      <c r="CD57" s="2">
        <v>16</v>
      </c>
      <c r="CE57" s="2">
        <v>92</v>
      </c>
      <c r="CF57" s="2">
        <v>21</v>
      </c>
      <c r="CG57" s="2">
        <v>108</v>
      </c>
      <c r="CH57" s="2">
        <v>0</v>
      </c>
      <c r="CI57" s="2">
        <v>0</v>
      </c>
      <c r="CJ57" s="2">
        <v>0</v>
      </c>
      <c r="CK57" s="2">
        <v>0</v>
      </c>
      <c r="CL57" s="2">
        <v>1</v>
      </c>
      <c r="CM57" s="2">
        <v>0</v>
      </c>
      <c r="CN57" s="2">
        <v>0</v>
      </c>
      <c r="CO57" s="2">
        <v>0</v>
      </c>
      <c r="CP57" s="2">
        <v>0</v>
      </c>
      <c r="CQ57" s="2">
        <v>0</v>
      </c>
      <c r="CR57" s="2">
        <v>0</v>
      </c>
      <c r="CS57" s="2">
        <v>4</v>
      </c>
      <c r="CT57" s="2">
        <v>0</v>
      </c>
      <c r="CU57" s="2">
        <v>0</v>
      </c>
      <c r="CV57" s="2">
        <v>0</v>
      </c>
      <c r="CW57" s="2">
        <v>0</v>
      </c>
      <c r="CX57" s="2">
        <v>0</v>
      </c>
      <c r="CY57" s="2">
        <v>0</v>
      </c>
      <c r="CZ57" s="2">
        <v>1</v>
      </c>
      <c r="DA57" s="2">
        <v>0</v>
      </c>
      <c r="DB57" s="2">
        <v>0</v>
      </c>
      <c r="DC57" s="2">
        <v>0</v>
      </c>
      <c r="DD57" s="2">
        <v>0</v>
      </c>
      <c r="DE57" s="2">
        <v>0</v>
      </c>
      <c r="DF57" s="2">
        <v>1</v>
      </c>
      <c r="DG57" s="2">
        <v>0</v>
      </c>
      <c r="DH57" s="2">
        <v>0</v>
      </c>
      <c r="DI57" s="2">
        <v>0</v>
      </c>
      <c r="DJ57" s="2">
        <v>2</v>
      </c>
      <c r="DK57" s="2">
        <v>3</v>
      </c>
      <c r="DL57" s="2">
        <v>1</v>
      </c>
      <c r="DM57" s="2">
        <v>1</v>
      </c>
      <c r="DN57" s="2">
        <v>2</v>
      </c>
      <c r="DO57" s="2">
        <v>2</v>
      </c>
      <c r="DP57" s="2">
        <v>1</v>
      </c>
      <c r="DQ57" s="2">
        <v>0</v>
      </c>
      <c r="DR57" s="2">
        <v>0</v>
      </c>
      <c r="DS57" s="2">
        <v>0</v>
      </c>
      <c r="DT57" s="2">
        <v>0</v>
      </c>
      <c r="DU57" s="2">
        <v>1</v>
      </c>
      <c r="DV57" s="2">
        <v>1</v>
      </c>
      <c r="DW57" s="2">
        <v>0</v>
      </c>
      <c r="DX57" s="2">
        <v>0</v>
      </c>
      <c r="DY57" s="2">
        <v>0</v>
      </c>
      <c r="DZ57" s="2">
        <v>0</v>
      </c>
      <c r="EA57" s="2">
        <v>4</v>
      </c>
      <c r="EB57" s="2">
        <v>0</v>
      </c>
      <c r="EC57" s="2">
        <v>0</v>
      </c>
      <c r="ED57" s="2">
        <v>0</v>
      </c>
      <c r="EE57" s="2">
        <v>0</v>
      </c>
      <c r="EF57" s="2">
        <v>2</v>
      </c>
      <c r="EG57" s="2">
        <v>0</v>
      </c>
      <c r="EH57" s="2">
        <v>0</v>
      </c>
      <c r="EI57" s="2">
        <v>0</v>
      </c>
      <c r="EJ57" s="2">
        <v>0</v>
      </c>
      <c r="EK57" s="2">
        <v>0</v>
      </c>
      <c r="EL57" s="2">
        <v>0</v>
      </c>
      <c r="EM57" s="2">
        <v>0</v>
      </c>
      <c r="EN57" s="2">
        <v>1</v>
      </c>
      <c r="EO57" s="2">
        <v>0</v>
      </c>
      <c r="EP57" s="2">
        <v>0</v>
      </c>
      <c r="EQ57" s="2">
        <v>0</v>
      </c>
      <c r="ER57" s="2">
        <v>1</v>
      </c>
      <c r="ES57" s="2">
        <v>1</v>
      </c>
      <c r="ET57" s="2">
        <v>10</v>
      </c>
      <c r="EU57" s="2">
        <v>0</v>
      </c>
      <c r="EV57" s="15">
        <v>2288</v>
      </c>
    </row>
    <row r="58" spans="4:152" x14ac:dyDescent="0.25">
      <c r="D58" s="68"/>
      <c r="E58" s="8" t="s">
        <v>37</v>
      </c>
      <c r="F58" s="9"/>
      <c r="G58" s="12">
        <v>5</v>
      </c>
      <c r="H58" s="14">
        <v>0</v>
      </c>
      <c r="I58" s="2">
        <v>0</v>
      </c>
      <c r="J58" s="2">
        <v>0</v>
      </c>
      <c r="K58" s="2">
        <v>0</v>
      </c>
      <c r="L58" s="2">
        <v>0</v>
      </c>
      <c r="M58" s="2">
        <v>0</v>
      </c>
      <c r="N58" s="2">
        <v>1</v>
      </c>
      <c r="O58" s="2">
        <v>0</v>
      </c>
      <c r="P58" s="2">
        <v>0</v>
      </c>
      <c r="Q58" s="2">
        <v>0</v>
      </c>
      <c r="R58" s="2">
        <v>0</v>
      </c>
      <c r="S58" s="2">
        <v>0</v>
      </c>
      <c r="T58" s="2">
        <v>1</v>
      </c>
      <c r="U58" s="2">
        <v>0</v>
      </c>
      <c r="V58" s="2">
        <v>0</v>
      </c>
      <c r="W58" s="2">
        <v>0</v>
      </c>
      <c r="X58" s="2">
        <v>0</v>
      </c>
      <c r="Y58" s="2">
        <v>0</v>
      </c>
      <c r="Z58" s="2">
        <v>0</v>
      </c>
      <c r="AA58" s="2">
        <v>0</v>
      </c>
      <c r="AB58" s="2">
        <v>0</v>
      </c>
      <c r="AC58" s="2">
        <v>0</v>
      </c>
      <c r="AD58" s="2">
        <v>0</v>
      </c>
      <c r="AE58" s="2">
        <v>0</v>
      </c>
      <c r="AF58" s="2">
        <v>2</v>
      </c>
      <c r="AG58" s="2">
        <v>1</v>
      </c>
      <c r="AH58" s="2">
        <v>1</v>
      </c>
      <c r="AI58" s="2">
        <v>0</v>
      </c>
      <c r="AJ58" s="2">
        <v>0</v>
      </c>
      <c r="AK58" s="2">
        <v>2</v>
      </c>
      <c r="AL58" s="2">
        <v>0</v>
      </c>
      <c r="AM58" s="2">
        <v>0</v>
      </c>
      <c r="AN58" s="2">
        <v>0</v>
      </c>
      <c r="AO58" s="2">
        <v>0</v>
      </c>
      <c r="AP58" s="2">
        <v>0</v>
      </c>
      <c r="AQ58" s="2">
        <v>2</v>
      </c>
      <c r="AR58" s="2">
        <v>1</v>
      </c>
      <c r="AS58" s="2">
        <v>1</v>
      </c>
      <c r="AT58" s="2">
        <v>2</v>
      </c>
      <c r="AU58" s="2">
        <v>1</v>
      </c>
      <c r="AV58" s="2">
        <v>0</v>
      </c>
      <c r="AW58" s="2">
        <v>0</v>
      </c>
      <c r="AX58" s="2">
        <v>0</v>
      </c>
      <c r="AY58" s="2">
        <v>0</v>
      </c>
      <c r="AZ58" s="2">
        <v>0</v>
      </c>
      <c r="BA58" s="2">
        <v>1</v>
      </c>
      <c r="BB58" s="2">
        <v>0</v>
      </c>
      <c r="BC58" s="2">
        <v>0</v>
      </c>
      <c r="BD58" s="2">
        <v>0</v>
      </c>
      <c r="BE58" s="2">
        <v>0</v>
      </c>
      <c r="BF58" s="2">
        <v>0</v>
      </c>
      <c r="BG58" s="2">
        <v>0</v>
      </c>
      <c r="BH58" s="2">
        <v>1</v>
      </c>
      <c r="BI58" s="2">
        <v>0</v>
      </c>
      <c r="BJ58" s="2">
        <v>1</v>
      </c>
      <c r="BK58" s="2">
        <v>1</v>
      </c>
      <c r="BL58" s="2">
        <v>0</v>
      </c>
      <c r="BM58" s="2">
        <v>0</v>
      </c>
      <c r="BN58" s="2">
        <v>1</v>
      </c>
      <c r="BO58" s="2">
        <v>0</v>
      </c>
      <c r="BP58" s="2">
        <v>0</v>
      </c>
      <c r="BQ58" s="2">
        <v>1</v>
      </c>
      <c r="BR58" s="2">
        <v>0</v>
      </c>
      <c r="BS58" s="2">
        <v>0</v>
      </c>
      <c r="BT58" s="2">
        <v>0</v>
      </c>
      <c r="BU58" s="2">
        <v>0</v>
      </c>
      <c r="BV58" s="2">
        <v>1</v>
      </c>
      <c r="BW58" s="2">
        <v>1</v>
      </c>
      <c r="BX58" s="2">
        <v>1</v>
      </c>
      <c r="BY58" s="2">
        <v>0</v>
      </c>
      <c r="BZ58" s="2">
        <v>0</v>
      </c>
      <c r="CA58" s="2">
        <v>1</v>
      </c>
      <c r="CB58" s="2">
        <v>0</v>
      </c>
      <c r="CC58" s="2">
        <v>1</v>
      </c>
      <c r="CD58" s="2">
        <v>0</v>
      </c>
      <c r="CE58" s="2">
        <v>0</v>
      </c>
      <c r="CF58" s="2">
        <v>1</v>
      </c>
      <c r="CG58" s="2">
        <v>3</v>
      </c>
      <c r="CH58" s="2">
        <v>0</v>
      </c>
      <c r="CI58" s="2">
        <v>0</v>
      </c>
      <c r="CJ58" s="2">
        <v>0</v>
      </c>
      <c r="CK58" s="2">
        <v>0</v>
      </c>
      <c r="CL58" s="2">
        <v>0</v>
      </c>
      <c r="CM58" s="2">
        <v>0</v>
      </c>
      <c r="CN58" s="2">
        <v>0</v>
      </c>
      <c r="CO58" s="2">
        <v>0</v>
      </c>
      <c r="CP58" s="2">
        <v>0</v>
      </c>
      <c r="CQ58" s="2">
        <v>0</v>
      </c>
      <c r="CR58" s="2">
        <v>0</v>
      </c>
      <c r="CS58" s="2">
        <v>0</v>
      </c>
      <c r="CT58" s="2">
        <v>0</v>
      </c>
      <c r="CU58" s="2">
        <v>0</v>
      </c>
      <c r="CV58" s="2">
        <v>0</v>
      </c>
      <c r="CW58" s="2">
        <v>0</v>
      </c>
      <c r="CX58" s="2">
        <v>0</v>
      </c>
      <c r="CY58" s="2">
        <v>0</v>
      </c>
      <c r="CZ58" s="2">
        <v>0</v>
      </c>
      <c r="DA58" s="2">
        <v>0</v>
      </c>
      <c r="DB58" s="2">
        <v>0</v>
      </c>
      <c r="DC58" s="2">
        <v>0</v>
      </c>
      <c r="DD58" s="2">
        <v>0</v>
      </c>
      <c r="DE58" s="2">
        <v>0</v>
      </c>
      <c r="DF58" s="2">
        <v>0</v>
      </c>
      <c r="DG58" s="2">
        <v>0</v>
      </c>
      <c r="DH58" s="2">
        <v>0</v>
      </c>
      <c r="DI58" s="2">
        <v>0</v>
      </c>
      <c r="DJ58" s="2">
        <v>0</v>
      </c>
      <c r="DK58" s="2">
        <v>0</v>
      </c>
      <c r="DL58" s="2">
        <v>0</v>
      </c>
      <c r="DM58" s="2">
        <v>0</v>
      </c>
      <c r="DN58" s="2">
        <v>0</v>
      </c>
      <c r="DO58" s="2">
        <v>0</v>
      </c>
      <c r="DP58" s="2">
        <v>0</v>
      </c>
      <c r="DQ58" s="2">
        <v>0</v>
      </c>
      <c r="DR58" s="2">
        <v>0</v>
      </c>
      <c r="DS58" s="2">
        <v>0</v>
      </c>
      <c r="DT58" s="2">
        <v>0</v>
      </c>
      <c r="DU58" s="2">
        <v>0</v>
      </c>
      <c r="DV58" s="2">
        <v>0</v>
      </c>
      <c r="DW58" s="2">
        <v>0</v>
      </c>
      <c r="DX58" s="2">
        <v>0</v>
      </c>
      <c r="DY58" s="2">
        <v>0</v>
      </c>
      <c r="DZ58" s="2">
        <v>0</v>
      </c>
      <c r="EA58" s="2">
        <v>0</v>
      </c>
      <c r="EB58" s="2">
        <v>0</v>
      </c>
      <c r="EC58" s="2">
        <v>0</v>
      </c>
      <c r="ED58" s="2">
        <v>0</v>
      </c>
      <c r="EE58" s="2">
        <v>0</v>
      </c>
      <c r="EF58" s="2">
        <v>0</v>
      </c>
      <c r="EG58" s="2">
        <v>0</v>
      </c>
      <c r="EH58" s="2">
        <v>0</v>
      </c>
      <c r="EI58" s="2">
        <v>0</v>
      </c>
      <c r="EJ58" s="2">
        <v>0</v>
      </c>
      <c r="EK58" s="2">
        <v>0</v>
      </c>
      <c r="EL58" s="2">
        <v>0</v>
      </c>
      <c r="EM58" s="2">
        <v>0</v>
      </c>
      <c r="EN58" s="2">
        <v>0</v>
      </c>
      <c r="EO58" s="2">
        <v>0</v>
      </c>
      <c r="EP58" s="2">
        <v>0</v>
      </c>
      <c r="EQ58" s="2">
        <v>0</v>
      </c>
      <c r="ER58" s="2">
        <v>0</v>
      </c>
      <c r="ES58" s="2">
        <v>0</v>
      </c>
      <c r="ET58" s="2">
        <v>2</v>
      </c>
      <c r="EU58" s="2">
        <v>0</v>
      </c>
      <c r="EV58" s="15">
        <v>30</v>
      </c>
    </row>
    <row r="59" spans="4:152" x14ac:dyDescent="0.25">
      <c r="D59" s="69"/>
      <c r="E59" s="35" t="s">
        <v>39</v>
      </c>
      <c r="F59" s="31"/>
      <c r="G59" s="25">
        <v>0</v>
      </c>
      <c r="H59" s="39">
        <v>0</v>
      </c>
      <c r="I59" s="6">
        <v>0</v>
      </c>
      <c r="J59" s="6">
        <v>0</v>
      </c>
      <c r="K59" s="6">
        <v>0</v>
      </c>
      <c r="L59" s="6">
        <v>0</v>
      </c>
      <c r="M59" s="6">
        <v>0</v>
      </c>
      <c r="N59" s="6">
        <v>0</v>
      </c>
      <c r="O59" s="6">
        <v>0</v>
      </c>
      <c r="P59" s="6">
        <v>0</v>
      </c>
      <c r="Q59" s="6">
        <v>0</v>
      </c>
      <c r="R59" s="6">
        <v>0</v>
      </c>
      <c r="S59" s="6">
        <v>0</v>
      </c>
      <c r="T59" s="6">
        <v>0</v>
      </c>
      <c r="U59" s="6">
        <v>0</v>
      </c>
      <c r="V59" s="6">
        <v>0</v>
      </c>
      <c r="W59" s="6">
        <v>0</v>
      </c>
      <c r="X59" s="6">
        <v>0</v>
      </c>
      <c r="Y59" s="6">
        <v>0</v>
      </c>
      <c r="Z59" s="6">
        <v>0</v>
      </c>
      <c r="AA59" s="6">
        <v>0</v>
      </c>
      <c r="AB59" s="6">
        <v>0</v>
      </c>
      <c r="AC59" s="6">
        <v>0</v>
      </c>
      <c r="AD59" s="6">
        <v>0</v>
      </c>
      <c r="AE59" s="6">
        <v>0</v>
      </c>
      <c r="AF59" s="6">
        <v>0</v>
      </c>
      <c r="AG59" s="6">
        <v>0</v>
      </c>
      <c r="AH59" s="6">
        <v>0</v>
      </c>
      <c r="AI59" s="6">
        <v>0</v>
      </c>
      <c r="AJ59" s="6">
        <v>0</v>
      </c>
      <c r="AK59" s="6">
        <v>0</v>
      </c>
      <c r="AL59" s="6">
        <v>0</v>
      </c>
      <c r="AM59" s="6">
        <v>0</v>
      </c>
      <c r="AN59" s="6">
        <v>0</v>
      </c>
      <c r="AO59" s="6">
        <v>0</v>
      </c>
      <c r="AP59" s="6">
        <v>0</v>
      </c>
      <c r="AQ59" s="6">
        <v>0</v>
      </c>
      <c r="AR59" s="6">
        <v>0</v>
      </c>
      <c r="AS59" s="6">
        <v>0</v>
      </c>
      <c r="AT59" s="6">
        <v>0</v>
      </c>
      <c r="AU59" s="6">
        <v>0</v>
      </c>
      <c r="AV59" s="6">
        <v>0</v>
      </c>
      <c r="AW59" s="6">
        <v>0</v>
      </c>
      <c r="AX59" s="6">
        <v>0</v>
      </c>
      <c r="AY59" s="6">
        <v>0</v>
      </c>
      <c r="AZ59" s="6">
        <v>0</v>
      </c>
      <c r="BA59" s="6">
        <v>0</v>
      </c>
      <c r="BB59" s="6">
        <v>0</v>
      </c>
      <c r="BC59" s="6">
        <v>0</v>
      </c>
      <c r="BD59" s="6">
        <v>0</v>
      </c>
      <c r="BE59" s="6">
        <v>0</v>
      </c>
      <c r="BF59" s="6">
        <v>0</v>
      </c>
      <c r="BG59" s="6">
        <v>0</v>
      </c>
      <c r="BH59" s="6">
        <v>0</v>
      </c>
      <c r="BI59" s="6">
        <v>0</v>
      </c>
      <c r="BJ59" s="6">
        <v>0</v>
      </c>
      <c r="BK59" s="6">
        <v>0</v>
      </c>
      <c r="BL59" s="6">
        <v>0</v>
      </c>
      <c r="BM59" s="6">
        <v>0</v>
      </c>
      <c r="BN59" s="6">
        <v>0</v>
      </c>
      <c r="BO59" s="6">
        <v>0</v>
      </c>
      <c r="BP59" s="6">
        <v>0</v>
      </c>
      <c r="BQ59" s="6">
        <v>0</v>
      </c>
      <c r="BR59" s="6">
        <v>0</v>
      </c>
      <c r="BS59" s="6">
        <v>0</v>
      </c>
      <c r="BT59" s="6">
        <v>0</v>
      </c>
      <c r="BU59" s="6">
        <v>0</v>
      </c>
      <c r="BV59" s="6">
        <v>0</v>
      </c>
      <c r="BW59" s="6">
        <v>0</v>
      </c>
      <c r="BX59" s="6">
        <v>0</v>
      </c>
      <c r="BY59" s="6">
        <v>0</v>
      </c>
      <c r="BZ59" s="6">
        <v>0</v>
      </c>
      <c r="CA59" s="6">
        <v>0</v>
      </c>
      <c r="CB59" s="6">
        <v>0</v>
      </c>
      <c r="CC59" s="6">
        <v>0</v>
      </c>
      <c r="CD59" s="6">
        <v>0</v>
      </c>
      <c r="CE59" s="6">
        <v>0</v>
      </c>
      <c r="CF59" s="6">
        <v>0</v>
      </c>
      <c r="CG59" s="6">
        <v>0</v>
      </c>
      <c r="CH59" s="6">
        <v>0</v>
      </c>
      <c r="CI59" s="6">
        <v>0</v>
      </c>
      <c r="CJ59" s="6">
        <v>0</v>
      </c>
      <c r="CK59" s="6">
        <v>0</v>
      </c>
      <c r="CL59" s="6">
        <v>0</v>
      </c>
      <c r="CM59" s="6">
        <v>0</v>
      </c>
      <c r="CN59" s="6">
        <v>0</v>
      </c>
      <c r="CO59" s="6">
        <v>0</v>
      </c>
      <c r="CP59" s="6">
        <v>0</v>
      </c>
      <c r="CQ59" s="6">
        <v>0</v>
      </c>
      <c r="CR59" s="6">
        <v>0</v>
      </c>
      <c r="CS59" s="6">
        <v>0</v>
      </c>
      <c r="CT59" s="6">
        <v>0</v>
      </c>
      <c r="CU59" s="6">
        <v>0</v>
      </c>
      <c r="CV59" s="6">
        <v>0</v>
      </c>
      <c r="CW59" s="6">
        <v>0</v>
      </c>
      <c r="CX59" s="6">
        <v>0</v>
      </c>
      <c r="CY59" s="6">
        <v>0</v>
      </c>
      <c r="CZ59" s="6">
        <v>0</v>
      </c>
      <c r="DA59" s="6">
        <v>0</v>
      </c>
      <c r="DB59" s="6">
        <v>0</v>
      </c>
      <c r="DC59" s="6">
        <v>0</v>
      </c>
      <c r="DD59" s="6">
        <v>0</v>
      </c>
      <c r="DE59" s="6">
        <v>0</v>
      </c>
      <c r="DF59" s="6">
        <v>0</v>
      </c>
      <c r="DG59" s="6">
        <v>0</v>
      </c>
      <c r="DH59" s="6">
        <v>0</v>
      </c>
      <c r="DI59" s="6">
        <v>0</v>
      </c>
      <c r="DJ59" s="6">
        <v>0</v>
      </c>
      <c r="DK59" s="6">
        <v>0</v>
      </c>
      <c r="DL59" s="6">
        <v>0</v>
      </c>
      <c r="DM59" s="6">
        <v>0</v>
      </c>
      <c r="DN59" s="6">
        <v>0</v>
      </c>
      <c r="DO59" s="6">
        <v>0</v>
      </c>
      <c r="DP59" s="6">
        <v>0</v>
      </c>
      <c r="DQ59" s="6">
        <v>0</v>
      </c>
      <c r="DR59" s="6">
        <v>0</v>
      </c>
      <c r="DS59" s="6">
        <v>0</v>
      </c>
      <c r="DT59" s="6">
        <v>0</v>
      </c>
      <c r="DU59" s="6">
        <v>0</v>
      </c>
      <c r="DV59" s="6">
        <v>0</v>
      </c>
      <c r="DW59" s="6">
        <v>0</v>
      </c>
      <c r="DX59" s="6">
        <v>0</v>
      </c>
      <c r="DY59" s="6">
        <v>0</v>
      </c>
      <c r="DZ59" s="6">
        <v>0</v>
      </c>
      <c r="EA59" s="6">
        <v>0</v>
      </c>
      <c r="EB59" s="6">
        <v>0</v>
      </c>
      <c r="EC59" s="6">
        <v>0</v>
      </c>
      <c r="ED59" s="6">
        <v>0</v>
      </c>
      <c r="EE59" s="6">
        <v>0</v>
      </c>
      <c r="EF59" s="6">
        <v>0</v>
      </c>
      <c r="EG59" s="6">
        <v>0</v>
      </c>
      <c r="EH59" s="6">
        <v>0</v>
      </c>
      <c r="EI59" s="6">
        <v>0</v>
      </c>
      <c r="EJ59" s="6">
        <v>0</v>
      </c>
      <c r="EK59" s="6">
        <v>0</v>
      </c>
      <c r="EL59" s="6">
        <v>0</v>
      </c>
      <c r="EM59" s="6">
        <v>0</v>
      </c>
      <c r="EN59" s="6">
        <v>0</v>
      </c>
      <c r="EO59" s="6">
        <v>0</v>
      </c>
      <c r="EP59" s="6">
        <v>0</v>
      </c>
      <c r="EQ59" s="6">
        <v>0</v>
      </c>
      <c r="ER59" s="6">
        <v>0</v>
      </c>
      <c r="ES59" s="6">
        <v>0</v>
      </c>
      <c r="ET59" s="6">
        <v>0</v>
      </c>
      <c r="EU59" s="6">
        <v>0</v>
      </c>
      <c r="EV59" s="40">
        <v>0</v>
      </c>
    </row>
  </sheetData>
  <mergeCells count="7">
    <mergeCell ref="D34:D47"/>
    <mergeCell ref="D48:D59"/>
    <mergeCell ref="D8:F9"/>
    <mergeCell ref="D11:D18"/>
    <mergeCell ref="D19:D25"/>
    <mergeCell ref="D26:D27"/>
    <mergeCell ref="D28:D33"/>
  </mergeCells>
  <phoneticPr fontId="4"/>
  <pageMargins left="0.7" right="0.7" top="0.75" bottom="0.75" header="0.3" footer="0.3"/>
  <pageSetup paperSize="9" scale="63" pageOrder="overThenDown" orientation="landscape"/>
  <headerFooter>
    <oddFooter>&amp;CN(11)</oddFooter>
  </headerFooter>
  <rowBreaks count="1" manualBreakCount="1">
    <brk id="59" max="16383"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4:S59"/>
  <sheetViews>
    <sheetView workbookViewId="0"/>
  </sheetViews>
  <sheetFormatPr defaultColWidth="8.8984375" defaultRowHeight="12.6" x14ac:dyDescent="0.25"/>
  <cols>
    <col min="1" max="1" width="3.59765625" style="24" customWidth="1"/>
    <col min="2" max="2" width="4.59765625" style="24" customWidth="1"/>
    <col min="3" max="4" width="7.59765625" style="24" customWidth="1"/>
    <col min="5" max="5" width="16.59765625" style="24" customWidth="1"/>
    <col min="6" max="6" width="5.59765625" style="24" customWidth="1"/>
    <col min="7" max="19" width="8.59765625" style="24" customWidth="1"/>
    <col min="20" max="16384" width="8.8984375" style="24"/>
  </cols>
  <sheetData>
    <row r="4" spans="2:19" x14ac:dyDescent="0.25">
      <c r="B4" s="32" t="str">
        <f xml:space="preserve"> HYPERLINK("#'目次'!B18", "[12]")</f>
        <v>[12]</v>
      </c>
      <c r="C4" s="19" t="s">
        <v>234</v>
      </c>
    </row>
    <row r="7" spans="2:19" x14ac:dyDescent="0.25">
      <c r="C7" s="19" t="s">
        <v>11</v>
      </c>
    </row>
    <row r="8" spans="2:19" ht="63" x14ac:dyDescent="0.25">
      <c r="D8" s="63"/>
      <c r="E8" s="64"/>
      <c r="F8" s="64"/>
      <c r="G8" s="38" t="s">
        <v>12</v>
      </c>
      <c r="H8" s="33" t="s">
        <v>235</v>
      </c>
      <c r="I8" s="5" t="s">
        <v>236</v>
      </c>
      <c r="J8" s="5" t="s">
        <v>237</v>
      </c>
      <c r="K8" s="5" t="s">
        <v>238</v>
      </c>
      <c r="L8" s="5" t="s">
        <v>239</v>
      </c>
      <c r="M8" s="5" t="s">
        <v>240</v>
      </c>
      <c r="N8" s="5" t="s">
        <v>241</v>
      </c>
      <c r="O8" s="5" t="s">
        <v>242</v>
      </c>
      <c r="P8" s="5" t="s">
        <v>243</v>
      </c>
      <c r="Q8" s="5" t="s">
        <v>231</v>
      </c>
      <c r="R8" s="5" t="s">
        <v>244</v>
      </c>
      <c r="S8" s="29" t="s">
        <v>245</v>
      </c>
    </row>
    <row r="9" spans="2:19" x14ac:dyDescent="0.25">
      <c r="D9" s="65"/>
      <c r="E9" s="66"/>
      <c r="F9" s="66"/>
      <c r="G9" s="37"/>
      <c r="H9" s="34"/>
      <c r="I9" s="4"/>
      <c r="J9" s="4"/>
      <c r="K9" s="4"/>
      <c r="L9" s="4"/>
      <c r="M9" s="4"/>
      <c r="N9" s="4"/>
      <c r="O9" s="4"/>
      <c r="P9" s="4"/>
      <c r="Q9" s="4"/>
      <c r="R9" s="4"/>
      <c r="S9" s="26"/>
    </row>
    <row r="10" spans="2:19" x14ac:dyDescent="0.25">
      <c r="D10" s="30"/>
      <c r="E10" s="28" t="s">
        <v>12</v>
      </c>
      <c r="F10" s="36"/>
      <c r="G10" s="27">
        <v>1496</v>
      </c>
      <c r="H10" s="3">
        <v>47</v>
      </c>
      <c r="I10" s="3">
        <v>44</v>
      </c>
      <c r="J10" s="3">
        <v>100</v>
      </c>
      <c r="K10" s="3">
        <v>112</v>
      </c>
      <c r="L10" s="3">
        <v>129</v>
      </c>
      <c r="M10" s="3">
        <v>127</v>
      </c>
      <c r="N10" s="3">
        <v>142</v>
      </c>
      <c r="O10" s="3">
        <v>116</v>
      </c>
      <c r="P10" s="3">
        <v>679</v>
      </c>
      <c r="Q10" s="3">
        <v>0</v>
      </c>
      <c r="R10" s="44">
        <v>376.9</v>
      </c>
      <c r="S10" s="43">
        <v>241.6</v>
      </c>
    </row>
    <row r="11" spans="2:19" x14ac:dyDescent="0.25">
      <c r="D11" s="67" t="s">
        <v>21</v>
      </c>
      <c r="E11" s="10" t="s">
        <v>13</v>
      </c>
      <c r="F11" s="7"/>
      <c r="G11" s="11">
        <v>64</v>
      </c>
      <c r="H11" s="13">
        <v>0</v>
      </c>
      <c r="I11" s="1">
        <v>1</v>
      </c>
      <c r="J11" s="1">
        <v>3</v>
      </c>
      <c r="K11" s="1">
        <v>3</v>
      </c>
      <c r="L11" s="1">
        <v>3</v>
      </c>
      <c r="M11" s="1">
        <v>6</v>
      </c>
      <c r="N11" s="1">
        <v>5</v>
      </c>
      <c r="O11" s="1">
        <v>3</v>
      </c>
      <c r="P11" s="1">
        <v>40</v>
      </c>
      <c r="Q11" s="1">
        <v>0</v>
      </c>
      <c r="R11" s="20">
        <v>454.5</v>
      </c>
      <c r="S11" s="21">
        <v>256.89999999999998</v>
      </c>
    </row>
    <row r="12" spans="2:19" x14ac:dyDescent="0.25">
      <c r="D12" s="68"/>
      <c r="E12" s="8" t="s">
        <v>14</v>
      </c>
      <c r="F12" s="9"/>
      <c r="G12" s="12">
        <v>120</v>
      </c>
      <c r="H12" s="14">
        <v>5</v>
      </c>
      <c r="I12" s="2">
        <v>3</v>
      </c>
      <c r="J12" s="2">
        <v>8</v>
      </c>
      <c r="K12" s="2">
        <v>6</v>
      </c>
      <c r="L12" s="2">
        <v>10</v>
      </c>
      <c r="M12" s="2">
        <v>11</v>
      </c>
      <c r="N12" s="2">
        <v>14</v>
      </c>
      <c r="O12" s="2">
        <v>13</v>
      </c>
      <c r="P12" s="2">
        <v>50</v>
      </c>
      <c r="Q12" s="2">
        <v>0</v>
      </c>
      <c r="R12" s="17">
        <v>375.4</v>
      </c>
      <c r="S12" s="18">
        <v>226.9</v>
      </c>
    </row>
    <row r="13" spans="2:19" x14ac:dyDescent="0.25">
      <c r="D13" s="68"/>
      <c r="E13" s="8" t="s">
        <v>15</v>
      </c>
      <c r="F13" s="9"/>
      <c r="G13" s="12">
        <v>417</v>
      </c>
      <c r="H13" s="14">
        <v>10</v>
      </c>
      <c r="I13" s="2">
        <v>12</v>
      </c>
      <c r="J13" s="2">
        <v>26</v>
      </c>
      <c r="K13" s="2">
        <v>39</v>
      </c>
      <c r="L13" s="2">
        <v>48</v>
      </c>
      <c r="M13" s="2">
        <v>40</v>
      </c>
      <c r="N13" s="2">
        <v>45</v>
      </c>
      <c r="O13" s="2">
        <v>31</v>
      </c>
      <c r="P13" s="2">
        <v>166</v>
      </c>
      <c r="Q13" s="2">
        <v>0</v>
      </c>
      <c r="R13" s="17">
        <v>352</v>
      </c>
      <c r="S13" s="18">
        <v>247.7</v>
      </c>
    </row>
    <row r="14" spans="2:19" x14ac:dyDescent="0.25">
      <c r="D14" s="68"/>
      <c r="E14" s="8" t="s">
        <v>16</v>
      </c>
      <c r="F14" s="9"/>
      <c r="G14" s="12">
        <v>308</v>
      </c>
      <c r="H14" s="14">
        <v>10</v>
      </c>
      <c r="I14" s="2">
        <v>10</v>
      </c>
      <c r="J14" s="2">
        <v>19</v>
      </c>
      <c r="K14" s="2">
        <v>29</v>
      </c>
      <c r="L14" s="2">
        <v>23</v>
      </c>
      <c r="M14" s="2">
        <v>21</v>
      </c>
      <c r="N14" s="2">
        <v>26</v>
      </c>
      <c r="O14" s="2">
        <v>20</v>
      </c>
      <c r="P14" s="2">
        <v>150</v>
      </c>
      <c r="Q14" s="2">
        <v>0</v>
      </c>
      <c r="R14" s="17">
        <v>390</v>
      </c>
      <c r="S14" s="18">
        <v>246.9</v>
      </c>
    </row>
    <row r="15" spans="2:19" x14ac:dyDescent="0.25">
      <c r="D15" s="68"/>
      <c r="E15" s="8" t="s">
        <v>17</v>
      </c>
      <c r="F15" s="9"/>
      <c r="G15" s="12">
        <v>220</v>
      </c>
      <c r="H15" s="14">
        <v>6</v>
      </c>
      <c r="I15" s="2">
        <v>5</v>
      </c>
      <c r="J15" s="2">
        <v>14</v>
      </c>
      <c r="K15" s="2">
        <v>10</v>
      </c>
      <c r="L15" s="2">
        <v>13</v>
      </c>
      <c r="M15" s="2">
        <v>15</v>
      </c>
      <c r="N15" s="2">
        <v>24</v>
      </c>
      <c r="O15" s="2">
        <v>16</v>
      </c>
      <c r="P15" s="2">
        <v>117</v>
      </c>
      <c r="Q15" s="2">
        <v>0</v>
      </c>
      <c r="R15" s="17">
        <v>418</v>
      </c>
      <c r="S15" s="18">
        <v>248.9</v>
      </c>
    </row>
    <row r="16" spans="2:19" x14ac:dyDescent="0.25">
      <c r="D16" s="68"/>
      <c r="E16" s="8" t="s">
        <v>18</v>
      </c>
      <c r="F16" s="9"/>
      <c r="G16" s="12">
        <v>99</v>
      </c>
      <c r="H16" s="14">
        <v>1</v>
      </c>
      <c r="I16" s="2">
        <v>1</v>
      </c>
      <c r="J16" s="2">
        <v>8</v>
      </c>
      <c r="K16" s="2">
        <v>7</v>
      </c>
      <c r="L16" s="2">
        <v>11</v>
      </c>
      <c r="M16" s="2">
        <v>8</v>
      </c>
      <c r="N16" s="2">
        <v>8</v>
      </c>
      <c r="O16" s="2">
        <v>12</v>
      </c>
      <c r="P16" s="2">
        <v>43</v>
      </c>
      <c r="Q16" s="2">
        <v>0</v>
      </c>
      <c r="R16" s="17">
        <v>365.7</v>
      </c>
      <c r="S16" s="18">
        <v>224.7</v>
      </c>
    </row>
    <row r="17" spans="4:19" x14ac:dyDescent="0.25">
      <c r="D17" s="68"/>
      <c r="E17" s="8" t="s">
        <v>19</v>
      </c>
      <c r="F17" s="9"/>
      <c r="G17" s="12">
        <v>48</v>
      </c>
      <c r="H17" s="14">
        <v>2</v>
      </c>
      <c r="I17" s="2">
        <v>2</v>
      </c>
      <c r="J17" s="2">
        <v>4</v>
      </c>
      <c r="K17" s="2">
        <v>4</v>
      </c>
      <c r="L17" s="2">
        <v>5</v>
      </c>
      <c r="M17" s="2">
        <v>4</v>
      </c>
      <c r="N17" s="2">
        <v>4</v>
      </c>
      <c r="O17" s="2">
        <v>6</v>
      </c>
      <c r="P17" s="2">
        <v>17</v>
      </c>
      <c r="Q17" s="2">
        <v>0</v>
      </c>
      <c r="R17" s="17">
        <v>341.2</v>
      </c>
      <c r="S17" s="18">
        <v>224.3</v>
      </c>
    </row>
    <row r="18" spans="4:19" x14ac:dyDescent="0.25">
      <c r="D18" s="68"/>
      <c r="E18" s="8" t="s">
        <v>20</v>
      </c>
      <c r="F18" s="9"/>
      <c r="G18" s="12">
        <v>220</v>
      </c>
      <c r="H18" s="14">
        <v>13</v>
      </c>
      <c r="I18" s="2">
        <v>10</v>
      </c>
      <c r="J18" s="2">
        <v>18</v>
      </c>
      <c r="K18" s="2">
        <v>14</v>
      </c>
      <c r="L18" s="2">
        <v>16</v>
      </c>
      <c r="M18" s="2">
        <v>22</v>
      </c>
      <c r="N18" s="2">
        <v>16</v>
      </c>
      <c r="O18" s="2">
        <v>15</v>
      </c>
      <c r="P18" s="2">
        <v>96</v>
      </c>
      <c r="Q18" s="2">
        <v>0</v>
      </c>
      <c r="R18" s="17">
        <v>354.7</v>
      </c>
      <c r="S18" s="18">
        <v>219.3</v>
      </c>
    </row>
    <row r="19" spans="4:19" x14ac:dyDescent="0.25">
      <c r="D19" s="67" t="s">
        <v>22</v>
      </c>
      <c r="E19" s="10" t="s">
        <v>23</v>
      </c>
      <c r="F19" s="7"/>
      <c r="G19" s="11">
        <v>327</v>
      </c>
      <c r="H19" s="13">
        <v>8</v>
      </c>
      <c r="I19" s="1">
        <v>9</v>
      </c>
      <c r="J19" s="1">
        <v>31</v>
      </c>
      <c r="K19" s="1">
        <v>21</v>
      </c>
      <c r="L19" s="1">
        <v>21</v>
      </c>
      <c r="M19" s="1">
        <v>29</v>
      </c>
      <c r="N19" s="1">
        <v>24</v>
      </c>
      <c r="O19" s="1">
        <v>28</v>
      </c>
      <c r="P19" s="1">
        <v>156</v>
      </c>
      <c r="Q19" s="1">
        <v>0</v>
      </c>
      <c r="R19" s="20">
        <v>387.6</v>
      </c>
      <c r="S19" s="21">
        <v>253.6</v>
      </c>
    </row>
    <row r="20" spans="4:19" x14ac:dyDescent="0.25">
      <c r="D20" s="68"/>
      <c r="E20" s="8" t="s">
        <v>24</v>
      </c>
      <c r="F20" s="9"/>
      <c r="G20" s="12">
        <v>54</v>
      </c>
      <c r="H20" s="14">
        <v>1</v>
      </c>
      <c r="I20" s="2">
        <v>1</v>
      </c>
      <c r="J20" s="2">
        <v>6</v>
      </c>
      <c r="K20" s="2">
        <v>3</v>
      </c>
      <c r="L20" s="2">
        <v>3</v>
      </c>
      <c r="M20" s="2">
        <v>4</v>
      </c>
      <c r="N20" s="2">
        <v>5</v>
      </c>
      <c r="O20" s="2">
        <v>5</v>
      </c>
      <c r="P20" s="2">
        <v>26</v>
      </c>
      <c r="Q20" s="2">
        <v>0</v>
      </c>
      <c r="R20" s="17">
        <v>381</v>
      </c>
      <c r="S20" s="18">
        <v>239.7</v>
      </c>
    </row>
    <row r="21" spans="4:19" x14ac:dyDescent="0.25">
      <c r="D21" s="68"/>
      <c r="E21" s="8" t="s">
        <v>25</v>
      </c>
      <c r="F21" s="9"/>
      <c r="G21" s="12">
        <v>273</v>
      </c>
      <c r="H21" s="14">
        <v>7</v>
      </c>
      <c r="I21" s="2">
        <v>8</v>
      </c>
      <c r="J21" s="2">
        <v>25</v>
      </c>
      <c r="K21" s="2">
        <v>18</v>
      </c>
      <c r="L21" s="2">
        <v>18</v>
      </c>
      <c r="M21" s="2">
        <v>25</v>
      </c>
      <c r="N21" s="2">
        <v>19</v>
      </c>
      <c r="O21" s="2">
        <v>23</v>
      </c>
      <c r="P21" s="2">
        <v>130</v>
      </c>
      <c r="Q21" s="2">
        <v>0</v>
      </c>
      <c r="R21" s="17">
        <v>388.9</v>
      </c>
      <c r="S21" s="18">
        <v>256.7</v>
      </c>
    </row>
    <row r="22" spans="4:19" x14ac:dyDescent="0.25">
      <c r="D22" s="68"/>
      <c r="E22" s="8" t="s">
        <v>26</v>
      </c>
      <c r="F22" s="9"/>
      <c r="G22" s="12">
        <v>1023</v>
      </c>
      <c r="H22" s="14">
        <v>34</v>
      </c>
      <c r="I22" s="2">
        <v>31</v>
      </c>
      <c r="J22" s="2">
        <v>64</v>
      </c>
      <c r="K22" s="2">
        <v>77</v>
      </c>
      <c r="L22" s="2">
        <v>96</v>
      </c>
      <c r="M22" s="2">
        <v>87</v>
      </c>
      <c r="N22" s="2">
        <v>103</v>
      </c>
      <c r="O22" s="2">
        <v>75</v>
      </c>
      <c r="P22" s="2">
        <v>456</v>
      </c>
      <c r="Q22" s="2">
        <v>0</v>
      </c>
      <c r="R22" s="17">
        <v>370.5</v>
      </c>
      <c r="S22" s="18">
        <v>236</v>
      </c>
    </row>
    <row r="23" spans="4:19" x14ac:dyDescent="0.25">
      <c r="D23" s="68"/>
      <c r="E23" s="8" t="s">
        <v>27</v>
      </c>
      <c r="F23" s="9"/>
      <c r="G23" s="12">
        <v>654</v>
      </c>
      <c r="H23" s="14">
        <v>24</v>
      </c>
      <c r="I23" s="2">
        <v>17</v>
      </c>
      <c r="J23" s="2">
        <v>34</v>
      </c>
      <c r="K23" s="2">
        <v>53</v>
      </c>
      <c r="L23" s="2">
        <v>63</v>
      </c>
      <c r="M23" s="2">
        <v>62</v>
      </c>
      <c r="N23" s="2">
        <v>67</v>
      </c>
      <c r="O23" s="2">
        <v>45</v>
      </c>
      <c r="P23" s="2">
        <v>289</v>
      </c>
      <c r="Q23" s="2">
        <v>0</v>
      </c>
      <c r="R23" s="17">
        <v>368.3</v>
      </c>
      <c r="S23" s="18">
        <v>230.9</v>
      </c>
    </row>
    <row r="24" spans="4:19" x14ac:dyDescent="0.25">
      <c r="D24" s="68"/>
      <c r="E24" s="8" t="s">
        <v>28</v>
      </c>
      <c r="F24" s="9"/>
      <c r="G24" s="12">
        <v>369</v>
      </c>
      <c r="H24" s="14">
        <v>10</v>
      </c>
      <c r="I24" s="2">
        <v>14</v>
      </c>
      <c r="J24" s="2">
        <v>30</v>
      </c>
      <c r="K24" s="2">
        <v>24</v>
      </c>
      <c r="L24" s="2">
        <v>33</v>
      </c>
      <c r="M24" s="2">
        <v>25</v>
      </c>
      <c r="N24" s="2">
        <v>36</v>
      </c>
      <c r="O24" s="2">
        <v>30</v>
      </c>
      <c r="P24" s="2">
        <v>167</v>
      </c>
      <c r="Q24" s="2">
        <v>0</v>
      </c>
      <c r="R24" s="17">
        <v>374.2</v>
      </c>
      <c r="S24" s="18">
        <v>245</v>
      </c>
    </row>
    <row r="25" spans="4:19" x14ac:dyDescent="0.25">
      <c r="D25" s="68"/>
      <c r="E25" s="8" t="s">
        <v>29</v>
      </c>
      <c r="F25" s="9"/>
      <c r="G25" s="12">
        <v>146</v>
      </c>
      <c r="H25" s="14">
        <v>5</v>
      </c>
      <c r="I25" s="2">
        <v>4</v>
      </c>
      <c r="J25" s="2">
        <v>5</v>
      </c>
      <c r="K25" s="2">
        <v>14</v>
      </c>
      <c r="L25" s="2">
        <v>12</v>
      </c>
      <c r="M25" s="2">
        <v>11</v>
      </c>
      <c r="N25" s="2">
        <v>15</v>
      </c>
      <c r="O25" s="2">
        <v>13</v>
      </c>
      <c r="P25" s="2">
        <v>67</v>
      </c>
      <c r="Q25" s="2">
        <v>0</v>
      </c>
      <c r="R25" s="17">
        <v>397.9</v>
      </c>
      <c r="S25" s="18">
        <v>252.1</v>
      </c>
    </row>
    <row r="26" spans="4:19" x14ac:dyDescent="0.25">
      <c r="D26" s="67" t="s">
        <v>30</v>
      </c>
      <c r="E26" s="10" t="s">
        <v>31</v>
      </c>
      <c r="F26" s="7"/>
      <c r="G26" s="11">
        <v>750</v>
      </c>
      <c r="H26" s="13">
        <v>29</v>
      </c>
      <c r="I26" s="1">
        <v>20</v>
      </c>
      <c r="J26" s="1">
        <v>35</v>
      </c>
      <c r="K26" s="1">
        <v>58</v>
      </c>
      <c r="L26" s="1">
        <v>63</v>
      </c>
      <c r="M26" s="1">
        <v>69</v>
      </c>
      <c r="N26" s="1">
        <v>62</v>
      </c>
      <c r="O26" s="1">
        <v>67</v>
      </c>
      <c r="P26" s="1">
        <v>347</v>
      </c>
      <c r="Q26" s="1">
        <v>0</v>
      </c>
      <c r="R26" s="20">
        <v>390.4</v>
      </c>
      <c r="S26" s="21">
        <v>247</v>
      </c>
    </row>
    <row r="27" spans="4:19" x14ac:dyDescent="0.25">
      <c r="D27" s="68"/>
      <c r="E27" s="8" t="s">
        <v>32</v>
      </c>
      <c r="F27" s="9"/>
      <c r="G27" s="12">
        <v>746</v>
      </c>
      <c r="H27" s="14">
        <v>18</v>
      </c>
      <c r="I27" s="2">
        <v>24</v>
      </c>
      <c r="J27" s="2">
        <v>65</v>
      </c>
      <c r="K27" s="2">
        <v>54</v>
      </c>
      <c r="L27" s="2">
        <v>66</v>
      </c>
      <c r="M27" s="2">
        <v>58</v>
      </c>
      <c r="N27" s="2">
        <v>80</v>
      </c>
      <c r="O27" s="2">
        <v>49</v>
      </c>
      <c r="P27" s="2">
        <v>332</v>
      </c>
      <c r="Q27" s="2">
        <v>0</v>
      </c>
      <c r="R27" s="17">
        <v>363.6</v>
      </c>
      <c r="S27" s="18">
        <v>235.6</v>
      </c>
    </row>
    <row r="28" spans="4:19" x14ac:dyDescent="0.25">
      <c r="D28" s="67" t="s">
        <v>33</v>
      </c>
      <c r="E28" s="10" t="s">
        <v>34</v>
      </c>
      <c r="F28" s="7"/>
      <c r="G28" s="11">
        <v>1182</v>
      </c>
      <c r="H28" s="13">
        <v>28</v>
      </c>
      <c r="I28" s="1">
        <v>31</v>
      </c>
      <c r="J28" s="1">
        <v>72</v>
      </c>
      <c r="K28" s="1">
        <v>91</v>
      </c>
      <c r="L28" s="1">
        <v>99</v>
      </c>
      <c r="M28" s="1">
        <v>99</v>
      </c>
      <c r="N28" s="1">
        <v>109</v>
      </c>
      <c r="O28" s="1">
        <v>95</v>
      </c>
      <c r="P28" s="1">
        <v>558</v>
      </c>
      <c r="Q28" s="1">
        <v>0</v>
      </c>
      <c r="R28" s="20">
        <v>385.8</v>
      </c>
      <c r="S28" s="21">
        <v>242</v>
      </c>
    </row>
    <row r="29" spans="4:19" x14ac:dyDescent="0.25">
      <c r="D29" s="68"/>
      <c r="E29" s="8" t="s">
        <v>35</v>
      </c>
      <c r="F29" s="9"/>
      <c r="G29" s="12">
        <v>137</v>
      </c>
      <c r="H29" s="14">
        <v>9</v>
      </c>
      <c r="I29" s="2">
        <v>8</v>
      </c>
      <c r="J29" s="2">
        <v>19</v>
      </c>
      <c r="K29" s="2">
        <v>9</v>
      </c>
      <c r="L29" s="2">
        <v>14</v>
      </c>
      <c r="M29" s="2">
        <v>14</v>
      </c>
      <c r="N29" s="2">
        <v>15</v>
      </c>
      <c r="O29" s="2">
        <v>10</v>
      </c>
      <c r="P29" s="2">
        <v>39</v>
      </c>
      <c r="Q29" s="2">
        <v>0</v>
      </c>
      <c r="R29" s="17">
        <v>284.10000000000002</v>
      </c>
      <c r="S29" s="18">
        <v>214.4</v>
      </c>
    </row>
    <row r="30" spans="4:19" x14ac:dyDescent="0.25">
      <c r="D30" s="68"/>
      <c r="E30" s="8" t="s">
        <v>36</v>
      </c>
      <c r="F30" s="9"/>
      <c r="G30" s="12">
        <v>129</v>
      </c>
      <c r="H30" s="14">
        <v>6</v>
      </c>
      <c r="I30" s="2">
        <v>4</v>
      </c>
      <c r="J30" s="2">
        <v>4</v>
      </c>
      <c r="K30" s="2">
        <v>10</v>
      </c>
      <c r="L30" s="2">
        <v>14</v>
      </c>
      <c r="M30" s="2">
        <v>11</v>
      </c>
      <c r="N30" s="2">
        <v>12</v>
      </c>
      <c r="O30" s="2">
        <v>6</v>
      </c>
      <c r="P30" s="2">
        <v>62</v>
      </c>
      <c r="Q30" s="2">
        <v>0</v>
      </c>
      <c r="R30" s="17">
        <v>395.2</v>
      </c>
      <c r="S30" s="18">
        <v>254.6</v>
      </c>
    </row>
    <row r="31" spans="4:19" x14ac:dyDescent="0.25">
      <c r="D31" s="68"/>
      <c r="E31" s="8" t="s">
        <v>37</v>
      </c>
      <c r="F31" s="9"/>
      <c r="G31" s="12">
        <v>5</v>
      </c>
      <c r="H31" s="14">
        <v>2</v>
      </c>
      <c r="I31" s="2">
        <v>0</v>
      </c>
      <c r="J31" s="2">
        <v>0</v>
      </c>
      <c r="K31" s="2">
        <v>0</v>
      </c>
      <c r="L31" s="2">
        <v>0</v>
      </c>
      <c r="M31" s="2">
        <v>0</v>
      </c>
      <c r="N31" s="2">
        <v>0</v>
      </c>
      <c r="O31" s="2">
        <v>1</v>
      </c>
      <c r="P31" s="2">
        <v>2</v>
      </c>
      <c r="Q31" s="2">
        <v>0</v>
      </c>
      <c r="R31" s="17">
        <v>376</v>
      </c>
      <c r="S31" s="18">
        <v>58.9</v>
      </c>
    </row>
    <row r="32" spans="4:19" x14ac:dyDescent="0.25">
      <c r="D32" s="68"/>
      <c r="E32" s="8" t="s">
        <v>38</v>
      </c>
      <c r="F32" s="9"/>
      <c r="G32" s="12">
        <v>43</v>
      </c>
      <c r="H32" s="14">
        <v>2</v>
      </c>
      <c r="I32" s="2">
        <v>1</v>
      </c>
      <c r="J32" s="2">
        <v>5</v>
      </c>
      <c r="K32" s="2">
        <v>2</v>
      </c>
      <c r="L32" s="2">
        <v>2</v>
      </c>
      <c r="M32" s="2">
        <v>3</v>
      </c>
      <c r="N32" s="2">
        <v>6</v>
      </c>
      <c r="O32" s="2">
        <v>4</v>
      </c>
      <c r="P32" s="2">
        <v>18</v>
      </c>
      <c r="Q32" s="2">
        <v>0</v>
      </c>
      <c r="R32" s="17">
        <v>360.4</v>
      </c>
      <c r="S32" s="18">
        <v>224.5</v>
      </c>
    </row>
    <row r="33" spans="4:19" x14ac:dyDescent="0.25">
      <c r="D33" s="68"/>
      <c r="E33" s="8" t="s">
        <v>39</v>
      </c>
      <c r="F33" s="9"/>
      <c r="G33" s="12">
        <v>0</v>
      </c>
      <c r="H33" s="14">
        <v>0</v>
      </c>
      <c r="I33" s="2">
        <v>0</v>
      </c>
      <c r="J33" s="2">
        <v>0</v>
      </c>
      <c r="K33" s="2">
        <v>0</v>
      </c>
      <c r="L33" s="2">
        <v>0</v>
      </c>
      <c r="M33" s="2">
        <v>0</v>
      </c>
      <c r="N33" s="2">
        <v>0</v>
      </c>
      <c r="O33" s="2">
        <v>0</v>
      </c>
      <c r="P33" s="2">
        <v>0</v>
      </c>
      <c r="Q33" s="2">
        <v>0</v>
      </c>
      <c r="R33" s="23">
        <v>0</v>
      </c>
      <c r="S33" s="22">
        <v>0</v>
      </c>
    </row>
    <row r="34" spans="4:19" x14ac:dyDescent="0.25">
      <c r="D34" s="67" t="s">
        <v>40</v>
      </c>
      <c r="E34" s="10" t="s">
        <v>41</v>
      </c>
      <c r="F34" s="7"/>
      <c r="G34" s="11">
        <v>750</v>
      </c>
      <c r="H34" s="13">
        <v>29</v>
      </c>
      <c r="I34" s="1">
        <v>20</v>
      </c>
      <c r="J34" s="1">
        <v>35</v>
      </c>
      <c r="K34" s="1">
        <v>58</v>
      </c>
      <c r="L34" s="1">
        <v>63</v>
      </c>
      <c r="M34" s="1">
        <v>69</v>
      </c>
      <c r="N34" s="1">
        <v>62</v>
      </c>
      <c r="O34" s="1">
        <v>67</v>
      </c>
      <c r="P34" s="1">
        <v>347</v>
      </c>
      <c r="Q34" s="1">
        <v>0</v>
      </c>
      <c r="R34" s="20">
        <v>390.4</v>
      </c>
      <c r="S34" s="21">
        <v>247</v>
      </c>
    </row>
    <row r="35" spans="4:19" x14ac:dyDescent="0.25">
      <c r="D35" s="68"/>
      <c r="E35" s="8" t="s">
        <v>34</v>
      </c>
      <c r="F35" s="9"/>
      <c r="G35" s="12">
        <v>588</v>
      </c>
      <c r="H35" s="14">
        <v>15</v>
      </c>
      <c r="I35" s="2">
        <v>13</v>
      </c>
      <c r="J35" s="2">
        <v>24</v>
      </c>
      <c r="K35" s="2">
        <v>46</v>
      </c>
      <c r="L35" s="2">
        <v>46</v>
      </c>
      <c r="M35" s="2">
        <v>55</v>
      </c>
      <c r="N35" s="2">
        <v>50</v>
      </c>
      <c r="O35" s="2">
        <v>54</v>
      </c>
      <c r="P35" s="2">
        <v>285</v>
      </c>
      <c r="Q35" s="2">
        <v>0</v>
      </c>
      <c r="R35" s="17">
        <v>397.1</v>
      </c>
      <c r="S35" s="18">
        <v>242.8</v>
      </c>
    </row>
    <row r="36" spans="4:19" x14ac:dyDescent="0.25">
      <c r="D36" s="68"/>
      <c r="E36" s="8" t="s">
        <v>35</v>
      </c>
      <c r="F36" s="9"/>
      <c r="G36" s="12">
        <v>72</v>
      </c>
      <c r="H36" s="14">
        <v>6</v>
      </c>
      <c r="I36" s="2">
        <v>6</v>
      </c>
      <c r="J36" s="2">
        <v>6</v>
      </c>
      <c r="K36" s="2">
        <v>6</v>
      </c>
      <c r="L36" s="2">
        <v>10</v>
      </c>
      <c r="M36" s="2">
        <v>8</v>
      </c>
      <c r="N36" s="2">
        <v>6</v>
      </c>
      <c r="O36" s="2">
        <v>6</v>
      </c>
      <c r="P36" s="2">
        <v>18</v>
      </c>
      <c r="Q36" s="2">
        <v>0</v>
      </c>
      <c r="R36" s="17">
        <v>280.10000000000002</v>
      </c>
      <c r="S36" s="18">
        <v>226.1</v>
      </c>
    </row>
    <row r="37" spans="4:19" x14ac:dyDescent="0.25">
      <c r="D37" s="68"/>
      <c r="E37" s="8" t="s">
        <v>36</v>
      </c>
      <c r="F37" s="9"/>
      <c r="G37" s="12">
        <v>62</v>
      </c>
      <c r="H37" s="14">
        <v>4</v>
      </c>
      <c r="I37" s="2">
        <v>1</v>
      </c>
      <c r="J37" s="2">
        <v>2</v>
      </c>
      <c r="K37" s="2">
        <v>5</v>
      </c>
      <c r="L37" s="2">
        <v>6</v>
      </c>
      <c r="M37" s="2">
        <v>4</v>
      </c>
      <c r="N37" s="2">
        <v>3</v>
      </c>
      <c r="O37" s="2">
        <v>4</v>
      </c>
      <c r="P37" s="2">
        <v>33</v>
      </c>
      <c r="Q37" s="2">
        <v>0</v>
      </c>
      <c r="R37" s="17">
        <v>444.6</v>
      </c>
      <c r="S37" s="18">
        <v>279.10000000000002</v>
      </c>
    </row>
    <row r="38" spans="4:19" x14ac:dyDescent="0.25">
      <c r="D38" s="68"/>
      <c r="E38" s="8" t="s">
        <v>38</v>
      </c>
      <c r="F38" s="9"/>
      <c r="G38" s="12">
        <v>25</v>
      </c>
      <c r="H38" s="14">
        <v>2</v>
      </c>
      <c r="I38" s="2">
        <v>0</v>
      </c>
      <c r="J38" s="2">
        <v>3</v>
      </c>
      <c r="K38" s="2">
        <v>1</v>
      </c>
      <c r="L38" s="2">
        <v>1</v>
      </c>
      <c r="M38" s="2">
        <v>2</v>
      </c>
      <c r="N38" s="2">
        <v>3</v>
      </c>
      <c r="O38" s="2">
        <v>2</v>
      </c>
      <c r="P38" s="2">
        <v>11</v>
      </c>
      <c r="Q38" s="2">
        <v>0</v>
      </c>
      <c r="R38" s="17">
        <v>405.9</v>
      </c>
      <c r="S38" s="18">
        <v>254.3</v>
      </c>
    </row>
    <row r="39" spans="4:19" x14ac:dyDescent="0.25">
      <c r="D39" s="68"/>
      <c r="E39" s="8" t="s">
        <v>37</v>
      </c>
      <c r="F39" s="9"/>
      <c r="G39" s="12">
        <v>3</v>
      </c>
      <c r="H39" s="14">
        <v>2</v>
      </c>
      <c r="I39" s="2">
        <v>0</v>
      </c>
      <c r="J39" s="2">
        <v>0</v>
      </c>
      <c r="K39" s="2">
        <v>0</v>
      </c>
      <c r="L39" s="2">
        <v>0</v>
      </c>
      <c r="M39" s="2">
        <v>0</v>
      </c>
      <c r="N39" s="2">
        <v>0</v>
      </c>
      <c r="O39" s="2">
        <v>1</v>
      </c>
      <c r="P39" s="2">
        <v>0</v>
      </c>
      <c r="Q39" s="2">
        <v>0</v>
      </c>
      <c r="R39" s="17">
        <v>312</v>
      </c>
      <c r="S39" s="18">
        <v>0</v>
      </c>
    </row>
    <row r="40" spans="4:19" x14ac:dyDescent="0.25">
      <c r="D40" s="68"/>
      <c r="E40" s="8" t="s">
        <v>39</v>
      </c>
      <c r="F40" s="9"/>
      <c r="G40" s="12">
        <v>0</v>
      </c>
      <c r="H40" s="14">
        <v>0</v>
      </c>
      <c r="I40" s="2">
        <v>0</v>
      </c>
      <c r="J40" s="2">
        <v>0</v>
      </c>
      <c r="K40" s="2">
        <v>0</v>
      </c>
      <c r="L40" s="2">
        <v>0</v>
      </c>
      <c r="M40" s="2">
        <v>0</v>
      </c>
      <c r="N40" s="2">
        <v>0</v>
      </c>
      <c r="O40" s="2">
        <v>0</v>
      </c>
      <c r="P40" s="2">
        <v>0</v>
      </c>
      <c r="Q40" s="2">
        <v>0</v>
      </c>
      <c r="R40" s="23">
        <v>0</v>
      </c>
      <c r="S40" s="22">
        <v>0</v>
      </c>
    </row>
    <row r="41" spans="4:19" x14ac:dyDescent="0.25">
      <c r="D41" s="68"/>
      <c r="E41" s="8" t="s">
        <v>42</v>
      </c>
      <c r="F41" s="9"/>
      <c r="G41" s="12">
        <v>746</v>
      </c>
      <c r="H41" s="14">
        <v>18</v>
      </c>
      <c r="I41" s="2">
        <v>24</v>
      </c>
      <c r="J41" s="2">
        <v>65</v>
      </c>
      <c r="K41" s="2">
        <v>54</v>
      </c>
      <c r="L41" s="2">
        <v>66</v>
      </c>
      <c r="M41" s="2">
        <v>58</v>
      </c>
      <c r="N41" s="2">
        <v>80</v>
      </c>
      <c r="O41" s="2">
        <v>49</v>
      </c>
      <c r="P41" s="2">
        <v>332</v>
      </c>
      <c r="Q41" s="2">
        <v>0</v>
      </c>
      <c r="R41" s="17">
        <v>363.6</v>
      </c>
      <c r="S41" s="18">
        <v>235.6</v>
      </c>
    </row>
    <row r="42" spans="4:19" x14ac:dyDescent="0.25">
      <c r="D42" s="68"/>
      <c r="E42" s="8" t="s">
        <v>34</v>
      </c>
      <c r="F42" s="9"/>
      <c r="G42" s="12">
        <v>594</v>
      </c>
      <c r="H42" s="14">
        <v>13</v>
      </c>
      <c r="I42" s="2">
        <v>18</v>
      </c>
      <c r="J42" s="2">
        <v>48</v>
      </c>
      <c r="K42" s="2">
        <v>45</v>
      </c>
      <c r="L42" s="2">
        <v>53</v>
      </c>
      <c r="M42" s="2">
        <v>44</v>
      </c>
      <c r="N42" s="2">
        <v>59</v>
      </c>
      <c r="O42" s="2">
        <v>41</v>
      </c>
      <c r="P42" s="2">
        <v>273</v>
      </c>
      <c r="Q42" s="2">
        <v>0</v>
      </c>
      <c r="R42" s="17">
        <v>374.7</v>
      </c>
      <c r="S42" s="18">
        <v>240.9</v>
      </c>
    </row>
    <row r="43" spans="4:19" x14ac:dyDescent="0.25">
      <c r="D43" s="68"/>
      <c r="E43" s="8" t="s">
        <v>35</v>
      </c>
      <c r="F43" s="9"/>
      <c r="G43" s="12">
        <v>65</v>
      </c>
      <c r="H43" s="14">
        <v>3</v>
      </c>
      <c r="I43" s="2">
        <v>2</v>
      </c>
      <c r="J43" s="2">
        <v>13</v>
      </c>
      <c r="K43" s="2">
        <v>3</v>
      </c>
      <c r="L43" s="2">
        <v>4</v>
      </c>
      <c r="M43" s="2">
        <v>6</v>
      </c>
      <c r="N43" s="2">
        <v>9</v>
      </c>
      <c r="O43" s="2">
        <v>4</v>
      </c>
      <c r="P43" s="2">
        <v>21</v>
      </c>
      <c r="Q43" s="2">
        <v>0</v>
      </c>
      <c r="R43" s="17">
        <v>288.3</v>
      </c>
      <c r="S43" s="18">
        <v>202.9</v>
      </c>
    </row>
    <row r="44" spans="4:19" x14ac:dyDescent="0.25">
      <c r="D44" s="68"/>
      <c r="E44" s="8" t="s">
        <v>36</v>
      </c>
      <c r="F44" s="9"/>
      <c r="G44" s="12">
        <v>67</v>
      </c>
      <c r="H44" s="14">
        <v>2</v>
      </c>
      <c r="I44" s="2">
        <v>3</v>
      </c>
      <c r="J44" s="2">
        <v>2</v>
      </c>
      <c r="K44" s="2">
        <v>5</v>
      </c>
      <c r="L44" s="2">
        <v>8</v>
      </c>
      <c r="M44" s="2">
        <v>7</v>
      </c>
      <c r="N44" s="2">
        <v>9</v>
      </c>
      <c r="O44" s="2">
        <v>2</v>
      </c>
      <c r="P44" s="2">
        <v>29</v>
      </c>
      <c r="Q44" s="2">
        <v>0</v>
      </c>
      <c r="R44" s="17">
        <v>351</v>
      </c>
      <c r="S44" s="18">
        <v>223.6</v>
      </c>
    </row>
    <row r="45" spans="4:19" x14ac:dyDescent="0.25">
      <c r="D45" s="68"/>
      <c r="E45" s="8" t="s">
        <v>38</v>
      </c>
      <c r="F45" s="9"/>
      <c r="G45" s="12">
        <v>18</v>
      </c>
      <c r="H45" s="14">
        <v>0</v>
      </c>
      <c r="I45" s="2">
        <v>1</v>
      </c>
      <c r="J45" s="2">
        <v>2</v>
      </c>
      <c r="K45" s="2">
        <v>1</v>
      </c>
      <c r="L45" s="2">
        <v>1</v>
      </c>
      <c r="M45" s="2">
        <v>1</v>
      </c>
      <c r="N45" s="2">
        <v>3</v>
      </c>
      <c r="O45" s="2">
        <v>2</v>
      </c>
      <c r="P45" s="2">
        <v>7</v>
      </c>
      <c r="Q45" s="2">
        <v>0</v>
      </c>
      <c r="R45" s="17">
        <v>302.3</v>
      </c>
      <c r="S45" s="18">
        <v>168.9</v>
      </c>
    </row>
    <row r="46" spans="4:19" x14ac:dyDescent="0.25">
      <c r="D46" s="68"/>
      <c r="E46" s="8" t="s">
        <v>37</v>
      </c>
      <c r="F46" s="9"/>
      <c r="G46" s="12">
        <v>2</v>
      </c>
      <c r="H46" s="14">
        <v>0</v>
      </c>
      <c r="I46" s="2">
        <v>0</v>
      </c>
      <c r="J46" s="2">
        <v>0</v>
      </c>
      <c r="K46" s="2">
        <v>0</v>
      </c>
      <c r="L46" s="2">
        <v>0</v>
      </c>
      <c r="M46" s="2">
        <v>0</v>
      </c>
      <c r="N46" s="2">
        <v>0</v>
      </c>
      <c r="O46" s="2">
        <v>0</v>
      </c>
      <c r="P46" s="2">
        <v>2</v>
      </c>
      <c r="Q46" s="2">
        <v>0</v>
      </c>
      <c r="R46" s="17">
        <v>408</v>
      </c>
      <c r="S46" s="18">
        <v>28.3</v>
      </c>
    </row>
    <row r="47" spans="4:19" x14ac:dyDescent="0.25">
      <c r="D47" s="68"/>
      <c r="E47" s="8" t="s">
        <v>39</v>
      </c>
      <c r="F47" s="9"/>
      <c r="G47" s="12">
        <v>0</v>
      </c>
      <c r="H47" s="14">
        <v>0</v>
      </c>
      <c r="I47" s="2">
        <v>0</v>
      </c>
      <c r="J47" s="2">
        <v>0</v>
      </c>
      <c r="K47" s="2">
        <v>0</v>
      </c>
      <c r="L47" s="2">
        <v>0</v>
      </c>
      <c r="M47" s="2">
        <v>0</v>
      </c>
      <c r="N47" s="2">
        <v>0</v>
      </c>
      <c r="O47" s="2">
        <v>0</v>
      </c>
      <c r="P47" s="2">
        <v>0</v>
      </c>
      <c r="Q47" s="2">
        <v>0</v>
      </c>
      <c r="R47" s="23">
        <v>0</v>
      </c>
      <c r="S47" s="22">
        <v>0</v>
      </c>
    </row>
    <row r="48" spans="4:19" x14ac:dyDescent="0.25">
      <c r="D48" s="67" t="s">
        <v>43</v>
      </c>
      <c r="E48" s="10" t="s">
        <v>44</v>
      </c>
      <c r="F48" s="7"/>
      <c r="G48" s="11">
        <v>309</v>
      </c>
      <c r="H48" s="13">
        <v>17</v>
      </c>
      <c r="I48" s="1">
        <v>13</v>
      </c>
      <c r="J48" s="1">
        <v>28</v>
      </c>
      <c r="K48" s="1">
        <v>21</v>
      </c>
      <c r="L48" s="1">
        <v>30</v>
      </c>
      <c r="M48" s="1">
        <v>28</v>
      </c>
      <c r="N48" s="1">
        <v>33</v>
      </c>
      <c r="O48" s="1">
        <v>20</v>
      </c>
      <c r="P48" s="1">
        <v>119</v>
      </c>
      <c r="Q48" s="1">
        <v>0</v>
      </c>
      <c r="R48" s="20">
        <v>341.6</v>
      </c>
      <c r="S48" s="21">
        <v>238.5</v>
      </c>
    </row>
    <row r="49" spans="4:19" x14ac:dyDescent="0.25">
      <c r="D49" s="68"/>
      <c r="E49" s="8" t="s">
        <v>45</v>
      </c>
      <c r="F49" s="9"/>
      <c r="G49" s="12">
        <v>149</v>
      </c>
      <c r="H49" s="14">
        <v>10</v>
      </c>
      <c r="I49" s="2">
        <v>6</v>
      </c>
      <c r="J49" s="2">
        <v>11</v>
      </c>
      <c r="K49" s="2">
        <v>11</v>
      </c>
      <c r="L49" s="2">
        <v>11</v>
      </c>
      <c r="M49" s="2">
        <v>13</v>
      </c>
      <c r="N49" s="2">
        <v>18</v>
      </c>
      <c r="O49" s="2">
        <v>11</v>
      </c>
      <c r="P49" s="2">
        <v>58</v>
      </c>
      <c r="Q49" s="2">
        <v>0</v>
      </c>
      <c r="R49" s="17">
        <v>345.2</v>
      </c>
      <c r="S49" s="18">
        <v>230.3</v>
      </c>
    </row>
    <row r="50" spans="4:19" x14ac:dyDescent="0.25">
      <c r="D50" s="68"/>
      <c r="E50" s="8" t="s">
        <v>46</v>
      </c>
      <c r="F50" s="9"/>
      <c r="G50" s="12">
        <v>160</v>
      </c>
      <c r="H50" s="14">
        <v>7</v>
      </c>
      <c r="I50" s="2">
        <v>7</v>
      </c>
      <c r="J50" s="2">
        <v>17</v>
      </c>
      <c r="K50" s="2">
        <v>10</v>
      </c>
      <c r="L50" s="2">
        <v>19</v>
      </c>
      <c r="M50" s="2">
        <v>15</v>
      </c>
      <c r="N50" s="2">
        <v>15</v>
      </c>
      <c r="O50" s="2">
        <v>9</v>
      </c>
      <c r="P50" s="2">
        <v>61</v>
      </c>
      <c r="Q50" s="2">
        <v>0</v>
      </c>
      <c r="R50" s="17">
        <v>338.4</v>
      </c>
      <c r="S50" s="18">
        <v>246.4</v>
      </c>
    </row>
    <row r="51" spans="4:19" x14ac:dyDescent="0.25">
      <c r="D51" s="68"/>
      <c r="E51" s="8" t="s">
        <v>47</v>
      </c>
      <c r="F51" s="9"/>
      <c r="G51" s="12">
        <v>1182</v>
      </c>
      <c r="H51" s="14">
        <v>28</v>
      </c>
      <c r="I51" s="2">
        <v>31</v>
      </c>
      <c r="J51" s="2">
        <v>72</v>
      </c>
      <c r="K51" s="2">
        <v>91</v>
      </c>
      <c r="L51" s="2">
        <v>99</v>
      </c>
      <c r="M51" s="2">
        <v>99</v>
      </c>
      <c r="N51" s="2">
        <v>109</v>
      </c>
      <c r="O51" s="2">
        <v>95</v>
      </c>
      <c r="P51" s="2">
        <v>558</v>
      </c>
      <c r="Q51" s="2">
        <v>0</v>
      </c>
      <c r="R51" s="17">
        <v>385.8</v>
      </c>
      <c r="S51" s="18">
        <v>242</v>
      </c>
    </row>
    <row r="52" spans="4:19" x14ac:dyDescent="0.25">
      <c r="D52" s="68"/>
      <c r="E52" s="8" t="s">
        <v>48</v>
      </c>
      <c r="F52" s="9"/>
      <c r="G52" s="12">
        <v>175</v>
      </c>
      <c r="H52" s="14">
        <v>5</v>
      </c>
      <c r="I52" s="2">
        <v>3</v>
      </c>
      <c r="J52" s="2">
        <v>12</v>
      </c>
      <c r="K52" s="2">
        <v>16</v>
      </c>
      <c r="L52" s="2">
        <v>15</v>
      </c>
      <c r="M52" s="2">
        <v>13</v>
      </c>
      <c r="N52" s="2">
        <v>22</v>
      </c>
      <c r="O52" s="2">
        <v>11</v>
      </c>
      <c r="P52" s="2">
        <v>78</v>
      </c>
      <c r="Q52" s="2">
        <v>0</v>
      </c>
      <c r="R52" s="17">
        <v>398.1</v>
      </c>
      <c r="S52" s="18">
        <v>277.8</v>
      </c>
    </row>
    <row r="53" spans="4:19" x14ac:dyDescent="0.25">
      <c r="D53" s="68"/>
      <c r="E53" s="8" t="s">
        <v>49</v>
      </c>
      <c r="F53" s="9"/>
      <c r="G53" s="12">
        <v>169</v>
      </c>
      <c r="H53" s="14">
        <v>1</v>
      </c>
      <c r="I53" s="2">
        <v>2</v>
      </c>
      <c r="J53" s="2">
        <v>11</v>
      </c>
      <c r="K53" s="2">
        <v>12</v>
      </c>
      <c r="L53" s="2">
        <v>13</v>
      </c>
      <c r="M53" s="2">
        <v>15</v>
      </c>
      <c r="N53" s="2">
        <v>13</v>
      </c>
      <c r="O53" s="2">
        <v>8</v>
      </c>
      <c r="P53" s="2">
        <v>94</v>
      </c>
      <c r="Q53" s="2">
        <v>0</v>
      </c>
      <c r="R53" s="17">
        <v>426.5</v>
      </c>
      <c r="S53" s="18">
        <v>258.10000000000002</v>
      </c>
    </row>
    <row r="54" spans="4:19" x14ac:dyDescent="0.25">
      <c r="D54" s="68"/>
      <c r="E54" s="8" t="s">
        <v>50</v>
      </c>
      <c r="F54" s="9"/>
      <c r="G54" s="12">
        <v>176</v>
      </c>
      <c r="H54" s="14">
        <v>2</v>
      </c>
      <c r="I54" s="2">
        <v>2</v>
      </c>
      <c r="J54" s="2">
        <v>8</v>
      </c>
      <c r="K54" s="2">
        <v>11</v>
      </c>
      <c r="L54" s="2">
        <v>17</v>
      </c>
      <c r="M54" s="2">
        <v>16</v>
      </c>
      <c r="N54" s="2">
        <v>20</v>
      </c>
      <c r="O54" s="2">
        <v>13</v>
      </c>
      <c r="P54" s="2">
        <v>87</v>
      </c>
      <c r="Q54" s="2">
        <v>0</v>
      </c>
      <c r="R54" s="17">
        <v>381.8</v>
      </c>
      <c r="S54" s="18">
        <v>206.4</v>
      </c>
    </row>
    <row r="55" spans="4:19" x14ac:dyDescent="0.25">
      <c r="D55" s="68"/>
      <c r="E55" s="8" t="s">
        <v>51</v>
      </c>
      <c r="F55" s="9"/>
      <c r="G55" s="12">
        <v>183</v>
      </c>
      <c r="H55" s="14">
        <v>4</v>
      </c>
      <c r="I55" s="2">
        <v>6</v>
      </c>
      <c r="J55" s="2">
        <v>1</v>
      </c>
      <c r="K55" s="2">
        <v>22</v>
      </c>
      <c r="L55" s="2">
        <v>11</v>
      </c>
      <c r="M55" s="2">
        <v>21</v>
      </c>
      <c r="N55" s="2">
        <v>8</v>
      </c>
      <c r="O55" s="2">
        <v>12</v>
      </c>
      <c r="P55" s="2">
        <v>98</v>
      </c>
      <c r="Q55" s="2">
        <v>0</v>
      </c>
      <c r="R55" s="17">
        <v>405.2</v>
      </c>
      <c r="S55" s="18">
        <v>233.5</v>
      </c>
    </row>
    <row r="56" spans="4:19" x14ac:dyDescent="0.25">
      <c r="D56" s="68"/>
      <c r="E56" s="8" t="s">
        <v>52</v>
      </c>
      <c r="F56" s="9"/>
      <c r="G56" s="12">
        <v>230</v>
      </c>
      <c r="H56" s="14">
        <v>6</v>
      </c>
      <c r="I56" s="2">
        <v>10</v>
      </c>
      <c r="J56" s="2">
        <v>16</v>
      </c>
      <c r="K56" s="2">
        <v>15</v>
      </c>
      <c r="L56" s="2">
        <v>22</v>
      </c>
      <c r="M56" s="2">
        <v>16</v>
      </c>
      <c r="N56" s="2">
        <v>18</v>
      </c>
      <c r="O56" s="2">
        <v>27</v>
      </c>
      <c r="P56" s="2">
        <v>100</v>
      </c>
      <c r="Q56" s="2">
        <v>0</v>
      </c>
      <c r="R56" s="17">
        <v>369.6</v>
      </c>
      <c r="S56" s="18">
        <v>246.6</v>
      </c>
    </row>
    <row r="57" spans="4:19" x14ac:dyDescent="0.25">
      <c r="D57" s="68"/>
      <c r="E57" s="8" t="s">
        <v>53</v>
      </c>
      <c r="F57" s="9"/>
      <c r="G57" s="12">
        <v>249</v>
      </c>
      <c r="H57" s="14">
        <v>10</v>
      </c>
      <c r="I57" s="2">
        <v>8</v>
      </c>
      <c r="J57" s="2">
        <v>24</v>
      </c>
      <c r="K57" s="2">
        <v>15</v>
      </c>
      <c r="L57" s="2">
        <v>21</v>
      </c>
      <c r="M57" s="2">
        <v>18</v>
      </c>
      <c r="N57" s="2">
        <v>28</v>
      </c>
      <c r="O57" s="2">
        <v>24</v>
      </c>
      <c r="P57" s="2">
        <v>101</v>
      </c>
      <c r="Q57" s="2">
        <v>0</v>
      </c>
      <c r="R57" s="17">
        <v>352.1</v>
      </c>
      <c r="S57" s="18">
        <v>224.6</v>
      </c>
    </row>
    <row r="58" spans="4:19" x14ac:dyDescent="0.25">
      <c r="D58" s="68"/>
      <c r="E58" s="8" t="s">
        <v>37</v>
      </c>
      <c r="F58" s="9"/>
      <c r="G58" s="12">
        <v>5</v>
      </c>
      <c r="H58" s="14">
        <v>2</v>
      </c>
      <c r="I58" s="2">
        <v>0</v>
      </c>
      <c r="J58" s="2">
        <v>0</v>
      </c>
      <c r="K58" s="2">
        <v>0</v>
      </c>
      <c r="L58" s="2">
        <v>0</v>
      </c>
      <c r="M58" s="2">
        <v>0</v>
      </c>
      <c r="N58" s="2">
        <v>0</v>
      </c>
      <c r="O58" s="2">
        <v>1</v>
      </c>
      <c r="P58" s="2">
        <v>2</v>
      </c>
      <c r="Q58" s="2">
        <v>0</v>
      </c>
      <c r="R58" s="17">
        <v>376</v>
      </c>
      <c r="S58" s="18">
        <v>58.9</v>
      </c>
    </row>
    <row r="59" spans="4:19" x14ac:dyDescent="0.25">
      <c r="D59" s="69"/>
      <c r="E59" s="35" t="s">
        <v>39</v>
      </c>
      <c r="F59" s="31"/>
      <c r="G59" s="25">
        <v>0</v>
      </c>
      <c r="H59" s="39">
        <v>0</v>
      </c>
      <c r="I59" s="6">
        <v>0</v>
      </c>
      <c r="J59" s="6">
        <v>0</v>
      </c>
      <c r="K59" s="6">
        <v>0</v>
      </c>
      <c r="L59" s="6">
        <v>0</v>
      </c>
      <c r="M59" s="6">
        <v>0</v>
      </c>
      <c r="N59" s="6">
        <v>0</v>
      </c>
      <c r="O59" s="6">
        <v>0</v>
      </c>
      <c r="P59" s="6">
        <v>0</v>
      </c>
      <c r="Q59" s="6">
        <v>0</v>
      </c>
      <c r="R59" s="45">
        <v>0</v>
      </c>
      <c r="S59" s="42">
        <v>0</v>
      </c>
    </row>
  </sheetData>
  <mergeCells count="7">
    <mergeCell ref="D34:D47"/>
    <mergeCell ref="D48:D59"/>
    <mergeCell ref="D8:F9"/>
    <mergeCell ref="D11:D18"/>
    <mergeCell ref="D19:D25"/>
    <mergeCell ref="D26:D27"/>
    <mergeCell ref="D28:D33"/>
  </mergeCells>
  <phoneticPr fontId="4"/>
  <pageMargins left="0.7" right="0.7" top="0.75" bottom="0.75" header="0.3" footer="0.3"/>
  <pageSetup paperSize="9" scale="63" pageOrder="overThenDown" orientation="landscape"/>
  <headerFooter>
    <oddFooter>&amp;CN(12)</oddFooter>
  </headerFooter>
  <rowBreaks count="1" manualBreakCount="1">
    <brk id="59" max="16383" man="1"/>
  </row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4:N59"/>
  <sheetViews>
    <sheetView workbookViewId="0"/>
  </sheetViews>
  <sheetFormatPr defaultColWidth="8.8984375" defaultRowHeight="12.6" x14ac:dyDescent="0.25"/>
  <cols>
    <col min="1" max="1" width="3.59765625" style="24" customWidth="1"/>
    <col min="2" max="2" width="4.59765625" style="24" customWidth="1"/>
    <col min="3" max="4" width="7.59765625" style="24" customWidth="1"/>
    <col min="5" max="5" width="16.59765625" style="24" customWidth="1"/>
    <col min="6" max="6" width="5.59765625" style="24" customWidth="1"/>
    <col min="7" max="14" width="8.59765625" style="24" customWidth="1"/>
    <col min="15" max="16384" width="8.8984375" style="24"/>
  </cols>
  <sheetData>
    <row r="4" spans="2:14" x14ac:dyDescent="0.25">
      <c r="B4" s="32" t="str">
        <f xml:space="preserve"> HYPERLINK("#'目次'!B19", "[13]")</f>
        <v>[13]</v>
      </c>
      <c r="C4" s="19" t="s">
        <v>247</v>
      </c>
    </row>
    <row r="7" spans="2:14" x14ac:dyDescent="0.25">
      <c r="C7" s="19" t="s">
        <v>11</v>
      </c>
    </row>
    <row r="8" spans="2:14" ht="50.4" x14ac:dyDescent="0.25">
      <c r="D8" s="63"/>
      <c r="E8" s="64"/>
      <c r="F8" s="64"/>
      <c r="G8" s="38" t="s">
        <v>12</v>
      </c>
      <c r="H8" s="33" t="s">
        <v>248</v>
      </c>
      <c r="I8" s="5" t="s">
        <v>249</v>
      </c>
      <c r="J8" s="5" t="s">
        <v>250</v>
      </c>
      <c r="K8" s="5" t="s">
        <v>251</v>
      </c>
      <c r="L8" s="5" t="s">
        <v>231</v>
      </c>
      <c r="M8" s="5" t="s">
        <v>244</v>
      </c>
      <c r="N8" s="29" t="s">
        <v>245</v>
      </c>
    </row>
    <row r="9" spans="2:14" x14ac:dyDescent="0.25">
      <c r="D9" s="65"/>
      <c r="E9" s="66"/>
      <c r="F9" s="66"/>
      <c r="G9" s="37"/>
      <c r="H9" s="34"/>
      <c r="I9" s="4"/>
      <c r="J9" s="4"/>
      <c r="K9" s="4"/>
      <c r="L9" s="4"/>
      <c r="M9" s="4"/>
      <c r="N9" s="26"/>
    </row>
    <row r="10" spans="2:14" x14ac:dyDescent="0.25">
      <c r="D10" s="30"/>
      <c r="E10" s="28" t="s">
        <v>12</v>
      </c>
      <c r="F10" s="36"/>
      <c r="G10" s="27">
        <v>1496</v>
      </c>
      <c r="H10" s="3">
        <v>47</v>
      </c>
      <c r="I10" s="3">
        <v>256</v>
      </c>
      <c r="J10" s="3">
        <v>514</v>
      </c>
      <c r="K10" s="3">
        <v>679</v>
      </c>
      <c r="L10" s="3">
        <v>0</v>
      </c>
      <c r="M10" s="44">
        <v>376.9</v>
      </c>
      <c r="N10" s="43">
        <v>241.6</v>
      </c>
    </row>
    <row r="11" spans="2:14" x14ac:dyDescent="0.25">
      <c r="D11" s="67" t="s">
        <v>21</v>
      </c>
      <c r="E11" s="10" t="s">
        <v>13</v>
      </c>
      <c r="F11" s="7"/>
      <c r="G11" s="11">
        <v>64</v>
      </c>
      <c r="H11" s="13">
        <v>0</v>
      </c>
      <c r="I11" s="1">
        <v>7</v>
      </c>
      <c r="J11" s="1">
        <v>17</v>
      </c>
      <c r="K11" s="1">
        <v>40</v>
      </c>
      <c r="L11" s="1">
        <v>0</v>
      </c>
      <c r="M11" s="20">
        <v>454.5</v>
      </c>
      <c r="N11" s="21">
        <v>256.89999999999998</v>
      </c>
    </row>
    <row r="12" spans="2:14" x14ac:dyDescent="0.25">
      <c r="D12" s="68"/>
      <c r="E12" s="8" t="s">
        <v>14</v>
      </c>
      <c r="F12" s="9"/>
      <c r="G12" s="12">
        <v>120</v>
      </c>
      <c r="H12" s="14">
        <v>5</v>
      </c>
      <c r="I12" s="2">
        <v>17</v>
      </c>
      <c r="J12" s="2">
        <v>48</v>
      </c>
      <c r="K12" s="2">
        <v>50</v>
      </c>
      <c r="L12" s="2">
        <v>0</v>
      </c>
      <c r="M12" s="17">
        <v>375.4</v>
      </c>
      <c r="N12" s="18">
        <v>226.9</v>
      </c>
    </row>
    <row r="13" spans="2:14" x14ac:dyDescent="0.25">
      <c r="D13" s="68"/>
      <c r="E13" s="8" t="s">
        <v>15</v>
      </c>
      <c r="F13" s="9"/>
      <c r="G13" s="12">
        <v>417</v>
      </c>
      <c r="H13" s="14">
        <v>10</v>
      </c>
      <c r="I13" s="2">
        <v>77</v>
      </c>
      <c r="J13" s="2">
        <v>164</v>
      </c>
      <c r="K13" s="2">
        <v>166</v>
      </c>
      <c r="L13" s="2">
        <v>0</v>
      </c>
      <c r="M13" s="17">
        <v>352</v>
      </c>
      <c r="N13" s="18">
        <v>247.7</v>
      </c>
    </row>
    <row r="14" spans="2:14" x14ac:dyDescent="0.25">
      <c r="D14" s="68"/>
      <c r="E14" s="8" t="s">
        <v>16</v>
      </c>
      <c r="F14" s="9"/>
      <c r="G14" s="12">
        <v>308</v>
      </c>
      <c r="H14" s="14">
        <v>10</v>
      </c>
      <c r="I14" s="2">
        <v>58</v>
      </c>
      <c r="J14" s="2">
        <v>90</v>
      </c>
      <c r="K14" s="2">
        <v>150</v>
      </c>
      <c r="L14" s="2">
        <v>0</v>
      </c>
      <c r="M14" s="17">
        <v>390</v>
      </c>
      <c r="N14" s="18">
        <v>246.9</v>
      </c>
    </row>
    <row r="15" spans="2:14" x14ac:dyDescent="0.25">
      <c r="D15" s="68"/>
      <c r="E15" s="8" t="s">
        <v>17</v>
      </c>
      <c r="F15" s="9"/>
      <c r="G15" s="12">
        <v>220</v>
      </c>
      <c r="H15" s="14">
        <v>6</v>
      </c>
      <c r="I15" s="2">
        <v>29</v>
      </c>
      <c r="J15" s="2">
        <v>68</v>
      </c>
      <c r="K15" s="2">
        <v>117</v>
      </c>
      <c r="L15" s="2">
        <v>0</v>
      </c>
      <c r="M15" s="17">
        <v>418</v>
      </c>
      <c r="N15" s="18">
        <v>248.9</v>
      </c>
    </row>
    <row r="16" spans="2:14" x14ac:dyDescent="0.25">
      <c r="D16" s="68"/>
      <c r="E16" s="8" t="s">
        <v>18</v>
      </c>
      <c r="F16" s="9"/>
      <c r="G16" s="12">
        <v>99</v>
      </c>
      <c r="H16" s="14">
        <v>1</v>
      </c>
      <c r="I16" s="2">
        <v>16</v>
      </c>
      <c r="J16" s="2">
        <v>39</v>
      </c>
      <c r="K16" s="2">
        <v>43</v>
      </c>
      <c r="L16" s="2">
        <v>0</v>
      </c>
      <c r="M16" s="17">
        <v>365.7</v>
      </c>
      <c r="N16" s="18">
        <v>224.7</v>
      </c>
    </row>
    <row r="17" spans="4:14" x14ac:dyDescent="0.25">
      <c r="D17" s="68"/>
      <c r="E17" s="8" t="s">
        <v>19</v>
      </c>
      <c r="F17" s="9"/>
      <c r="G17" s="12">
        <v>48</v>
      </c>
      <c r="H17" s="14">
        <v>2</v>
      </c>
      <c r="I17" s="2">
        <v>10</v>
      </c>
      <c r="J17" s="2">
        <v>19</v>
      </c>
      <c r="K17" s="2">
        <v>17</v>
      </c>
      <c r="L17" s="2">
        <v>0</v>
      </c>
      <c r="M17" s="17">
        <v>341.2</v>
      </c>
      <c r="N17" s="18">
        <v>224.3</v>
      </c>
    </row>
    <row r="18" spans="4:14" x14ac:dyDescent="0.25">
      <c r="D18" s="68"/>
      <c r="E18" s="8" t="s">
        <v>20</v>
      </c>
      <c r="F18" s="9"/>
      <c r="G18" s="12">
        <v>220</v>
      </c>
      <c r="H18" s="14">
        <v>13</v>
      </c>
      <c r="I18" s="2">
        <v>42</v>
      </c>
      <c r="J18" s="2">
        <v>69</v>
      </c>
      <c r="K18" s="2">
        <v>96</v>
      </c>
      <c r="L18" s="2">
        <v>0</v>
      </c>
      <c r="M18" s="17">
        <v>354.7</v>
      </c>
      <c r="N18" s="18">
        <v>219.3</v>
      </c>
    </row>
    <row r="19" spans="4:14" x14ac:dyDescent="0.25">
      <c r="D19" s="67" t="s">
        <v>22</v>
      </c>
      <c r="E19" s="10" t="s">
        <v>23</v>
      </c>
      <c r="F19" s="7"/>
      <c r="G19" s="11">
        <v>327</v>
      </c>
      <c r="H19" s="13">
        <v>8</v>
      </c>
      <c r="I19" s="1">
        <v>61</v>
      </c>
      <c r="J19" s="1">
        <v>102</v>
      </c>
      <c r="K19" s="1">
        <v>156</v>
      </c>
      <c r="L19" s="1">
        <v>0</v>
      </c>
      <c r="M19" s="20">
        <v>387.6</v>
      </c>
      <c r="N19" s="21">
        <v>253.6</v>
      </c>
    </row>
    <row r="20" spans="4:14" x14ac:dyDescent="0.25">
      <c r="D20" s="68"/>
      <c r="E20" s="8" t="s">
        <v>24</v>
      </c>
      <c r="F20" s="9"/>
      <c r="G20" s="12">
        <v>54</v>
      </c>
      <c r="H20" s="14">
        <v>1</v>
      </c>
      <c r="I20" s="2">
        <v>10</v>
      </c>
      <c r="J20" s="2">
        <v>17</v>
      </c>
      <c r="K20" s="2">
        <v>26</v>
      </c>
      <c r="L20" s="2">
        <v>0</v>
      </c>
      <c r="M20" s="17">
        <v>381</v>
      </c>
      <c r="N20" s="18">
        <v>239.7</v>
      </c>
    </row>
    <row r="21" spans="4:14" x14ac:dyDescent="0.25">
      <c r="D21" s="68"/>
      <c r="E21" s="8" t="s">
        <v>25</v>
      </c>
      <c r="F21" s="9"/>
      <c r="G21" s="12">
        <v>273</v>
      </c>
      <c r="H21" s="14">
        <v>7</v>
      </c>
      <c r="I21" s="2">
        <v>51</v>
      </c>
      <c r="J21" s="2">
        <v>85</v>
      </c>
      <c r="K21" s="2">
        <v>130</v>
      </c>
      <c r="L21" s="2">
        <v>0</v>
      </c>
      <c r="M21" s="17">
        <v>388.9</v>
      </c>
      <c r="N21" s="18">
        <v>256.7</v>
      </c>
    </row>
    <row r="22" spans="4:14" x14ac:dyDescent="0.25">
      <c r="D22" s="68"/>
      <c r="E22" s="8" t="s">
        <v>26</v>
      </c>
      <c r="F22" s="9"/>
      <c r="G22" s="12">
        <v>1023</v>
      </c>
      <c r="H22" s="14">
        <v>34</v>
      </c>
      <c r="I22" s="2">
        <v>172</v>
      </c>
      <c r="J22" s="2">
        <v>361</v>
      </c>
      <c r="K22" s="2">
        <v>456</v>
      </c>
      <c r="L22" s="2">
        <v>0</v>
      </c>
      <c r="M22" s="17">
        <v>370.5</v>
      </c>
      <c r="N22" s="18">
        <v>236</v>
      </c>
    </row>
    <row r="23" spans="4:14" x14ac:dyDescent="0.25">
      <c r="D23" s="68"/>
      <c r="E23" s="8" t="s">
        <v>27</v>
      </c>
      <c r="F23" s="9"/>
      <c r="G23" s="12">
        <v>654</v>
      </c>
      <c r="H23" s="14">
        <v>24</v>
      </c>
      <c r="I23" s="2">
        <v>104</v>
      </c>
      <c r="J23" s="2">
        <v>237</v>
      </c>
      <c r="K23" s="2">
        <v>289</v>
      </c>
      <c r="L23" s="2">
        <v>0</v>
      </c>
      <c r="M23" s="17">
        <v>368.3</v>
      </c>
      <c r="N23" s="18">
        <v>230.9</v>
      </c>
    </row>
    <row r="24" spans="4:14" x14ac:dyDescent="0.25">
      <c r="D24" s="68"/>
      <c r="E24" s="8" t="s">
        <v>28</v>
      </c>
      <c r="F24" s="9"/>
      <c r="G24" s="12">
        <v>369</v>
      </c>
      <c r="H24" s="14">
        <v>10</v>
      </c>
      <c r="I24" s="2">
        <v>68</v>
      </c>
      <c r="J24" s="2">
        <v>124</v>
      </c>
      <c r="K24" s="2">
        <v>167</v>
      </c>
      <c r="L24" s="2">
        <v>0</v>
      </c>
      <c r="M24" s="17">
        <v>374.2</v>
      </c>
      <c r="N24" s="18">
        <v>245</v>
      </c>
    </row>
    <row r="25" spans="4:14" x14ac:dyDescent="0.25">
      <c r="D25" s="68"/>
      <c r="E25" s="8" t="s">
        <v>29</v>
      </c>
      <c r="F25" s="9"/>
      <c r="G25" s="12">
        <v>146</v>
      </c>
      <c r="H25" s="14">
        <v>5</v>
      </c>
      <c r="I25" s="2">
        <v>23</v>
      </c>
      <c r="J25" s="2">
        <v>51</v>
      </c>
      <c r="K25" s="2">
        <v>67</v>
      </c>
      <c r="L25" s="2">
        <v>0</v>
      </c>
      <c r="M25" s="17">
        <v>397.9</v>
      </c>
      <c r="N25" s="18">
        <v>252.1</v>
      </c>
    </row>
    <row r="26" spans="4:14" x14ac:dyDescent="0.25">
      <c r="D26" s="67" t="s">
        <v>30</v>
      </c>
      <c r="E26" s="10" t="s">
        <v>31</v>
      </c>
      <c r="F26" s="7"/>
      <c r="G26" s="11">
        <v>750</v>
      </c>
      <c r="H26" s="13">
        <v>29</v>
      </c>
      <c r="I26" s="1">
        <v>113</v>
      </c>
      <c r="J26" s="1">
        <v>261</v>
      </c>
      <c r="K26" s="1">
        <v>347</v>
      </c>
      <c r="L26" s="1">
        <v>0</v>
      </c>
      <c r="M26" s="20">
        <v>390.4</v>
      </c>
      <c r="N26" s="21">
        <v>247</v>
      </c>
    </row>
    <row r="27" spans="4:14" x14ac:dyDescent="0.25">
      <c r="D27" s="68"/>
      <c r="E27" s="8" t="s">
        <v>32</v>
      </c>
      <c r="F27" s="9"/>
      <c r="G27" s="12">
        <v>746</v>
      </c>
      <c r="H27" s="14">
        <v>18</v>
      </c>
      <c r="I27" s="2">
        <v>143</v>
      </c>
      <c r="J27" s="2">
        <v>253</v>
      </c>
      <c r="K27" s="2">
        <v>332</v>
      </c>
      <c r="L27" s="2">
        <v>0</v>
      </c>
      <c r="M27" s="17">
        <v>363.6</v>
      </c>
      <c r="N27" s="18">
        <v>235.6</v>
      </c>
    </row>
    <row r="28" spans="4:14" x14ac:dyDescent="0.25">
      <c r="D28" s="67" t="s">
        <v>33</v>
      </c>
      <c r="E28" s="10" t="s">
        <v>34</v>
      </c>
      <c r="F28" s="7"/>
      <c r="G28" s="11">
        <v>1182</v>
      </c>
      <c r="H28" s="13">
        <v>28</v>
      </c>
      <c r="I28" s="1">
        <v>194</v>
      </c>
      <c r="J28" s="1">
        <v>402</v>
      </c>
      <c r="K28" s="1">
        <v>558</v>
      </c>
      <c r="L28" s="1">
        <v>0</v>
      </c>
      <c r="M28" s="20">
        <v>385.8</v>
      </c>
      <c r="N28" s="21">
        <v>242</v>
      </c>
    </row>
    <row r="29" spans="4:14" x14ac:dyDescent="0.25">
      <c r="D29" s="68"/>
      <c r="E29" s="8" t="s">
        <v>35</v>
      </c>
      <c r="F29" s="9"/>
      <c r="G29" s="12">
        <v>137</v>
      </c>
      <c r="H29" s="14">
        <v>9</v>
      </c>
      <c r="I29" s="2">
        <v>36</v>
      </c>
      <c r="J29" s="2">
        <v>53</v>
      </c>
      <c r="K29" s="2">
        <v>39</v>
      </c>
      <c r="L29" s="2">
        <v>0</v>
      </c>
      <c r="M29" s="17">
        <v>284.10000000000002</v>
      </c>
      <c r="N29" s="18">
        <v>214.4</v>
      </c>
    </row>
    <row r="30" spans="4:14" x14ac:dyDescent="0.25">
      <c r="D30" s="68"/>
      <c r="E30" s="8" t="s">
        <v>36</v>
      </c>
      <c r="F30" s="9"/>
      <c r="G30" s="12">
        <v>129</v>
      </c>
      <c r="H30" s="14">
        <v>6</v>
      </c>
      <c r="I30" s="2">
        <v>18</v>
      </c>
      <c r="J30" s="2">
        <v>43</v>
      </c>
      <c r="K30" s="2">
        <v>62</v>
      </c>
      <c r="L30" s="2">
        <v>0</v>
      </c>
      <c r="M30" s="17">
        <v>395.2</v>
      </c>
      <c r="N30" s="18">
        <v>254.6</v>
      </c>
    </row>
    <row r="31" spans="4:14" x14ac:dyDescent="0.25">
      <c r="D31" s="68"/>
      <c r="E31" s="8" t="s">
        <v>37</v>
      </c>
      <c r="F31" s="9"/>
      <c r="G31" s="12">
        <v>5</v>
      </c>
      <c r="H31" s="14">
        <v>2</v>
      </c>
      <c r="I31" s="2">
        <v>0</v>
      </c>
      <c r="J31" s="2">
        <v>1</v>
      </c>
      <c r="K31" s="2">
        <v>2</v>
      </c>
      <c r="L31" s="2">
        <v>0</v>
      </c>
      <c r="M31" s="17">
        <v>376</v>
      </c>
      <c r="N31" s="18">
        <v>58.9</v>
      </c>
    </row>
    <row r="32" spans="4:14" x14ac:dyDescent="0.25">
      <c r="D32" s="68"/>
      <c r="E32" s="8" t="s">
        <v>38</v>
      </c>
      <c r="F32" s="9"/>
      <c r="G32" s="12">
        <v>43</v>
      </c>
      <c r="H32" s="14">
        <v>2</v>
      </c>
      <c r="I32" s="2">
        <v>8</v>
      </c>
      <c r="J32" s="2">
        <v>15</v>
      </c>
      <c r="K32" s="2">
        <v>18</v>
      </c>
      <c r="L32" s="2">
        <v>0</v>
      </c>
      <c r="M32" s="17">
        <v>360.4</v>
      </c>
      <c r="N32" s="18">
        <v>224.5</v>
      </c>
    </row>
    <row r="33" spans="4:14" x14ac:dyDescent="0.25">
      <c r="D33" s="68"/>
      <c r="E33" s="8" t="s">
        <v>39</v>
      </c>
      <c r="F33" s="9"/>
      <c r="G33" s="12">
        <v>0</v>
      </c>
      <c r="H33" s="14">
        <v>0</v>
      </c>
      <c r="I33" s="2">
        <v>0</v>
      </c>
      <c r="J33" s="2">
        <v>0</v>
      </c>
      <c r="K33" s="2">
        <v>0</v>
      </c>
      <c r="L33" s="2">
        <v>0</v>
      </c>
      <c r="M33" s="23">
        <v>0</v>
      </c>
      <c r="N33" s="22">
        <v>0</v>
      </c>
    </row>
    <row r="34" spans="4:14" x14ac:dyDescent="0.25">
      <c r="D34" s="67" t="s">
        <v>40</v>
      </c>
      <c r="E34" s="10" t="s">
        <v>41</v>
      </c>
      <c r="F34" s="7"/>
      <c r="G34" s="11">
        <v>750</v>
      </c>
      <c r="H34" s="13">
        <v>29</v>
      </c>
      <c r="I34" s="1">
        <v>113</v>
      </c>
      <c r="J34" s="1">
        <v>261</v>
      </c>
      <c r="K34" s="1">
        <v>347</v>
      </c>
      <c r="L34" s="1">
        <v>0</v>
      </c>
      <c r="M34" s="20">
        <v>390.4</v>
      </c>
      <c r="N34" s="21">
        <v>247</v>
      </c>
    </row>
    <row r="35" spans="4:14" x14ac:dyDescent="0.25">
      <c r="D35" s="68"/>
      <c r="E35" s="8" t="s">
        <v>34</v>
      </c>
      <c r="F35" s="9"/>
      <c r="G35" s="12">
        <v>588</v>
      </c>
      <c r="H35" s="14">
        <v>15</v>
      </c>
      <c r="I35" s="2">
        <v>83</v>
      </c>
      <c r="J35" s="2">
        <v>205</v>
      </c>
      <c r="K35" s="2">
        <v>285</v>
      </c>
      <c r="L35" s="2">
        <v>0</v>
      </c>
      <c r="M35" s="17">
        <v>397.1</v>
      </c>
      <c r="N35" s="18">
        <v>242.8</v>
      </c>
    </row>
    <row r="36" spans="4:14" x14ac:dyDescent="0.25">
      <c r="D36" s="68"/>
      <c r="E36" s="8" t="s">
        <v>35</v>
      </c>
      <c r="F36" s="9"/>
      <c r="G36" s="12">
        <v>72</v>
      </c>
      <c r="H36" s="14">
        <v>6</v>
      </c>
      <c r="I36" s="2">
        <v>18</v>
      </c>
      <c r="J36" s="2">
        <v>30</v>
      </c>
      <c r="K36" s="2">
        <v>18</v>
      </c>
      <c r="L36" s="2">
        <v>0</v>
      </c>
      <c r="M36" s="17">
        <v>280.10000000000002</v>
      </c>
      <c r="N36" s="18">
        <v>226.1</v>
      </c>
    </row>
    <row r="37" spans="4:14" x14ac:dyDescent="0.25">
      <c r="D37" s="68"/>
      <c r="E37" s="8" t="s">
        <v>36</v>
      </c>
      <c r="F37" s="9"/>
      <c r="G37" s="12">
        <v>62</v>
      </c>
      <c r="H37" s="14">
        <v>4</v>
      </c>
      <c r="I37" s="2">
        <v>8</v>
      </c>
      <c r="J37" s="2">
        <v>17</v>
      </c>
      <c r="K37" s="2">
        <v>33</v>
      </c>
      <c r="L37" s="2">
        <v>0</v>
      </c>
      <c r="M37" s="17">
        <v>444.6</v>
      </c>
      <c r="N37" s="18">
        <v>279.10000000000002</v>
      </c>
    </row>
    <row r="38" spans="4:14" x14ac:dyDescent="0.25">
      <c r="D38" s="68"/>
      <c r="E38" s="8" t="s">
        <v>38</v>
      </c>
      <c r="F38" s="9"/>
      <c r="G38" s="12">
        <v>25</v>
      </c>
      <c r="H38" s="14">
        <v>2</v>
      </c>
      <c r="I38" s="2">
        <v>4</v>
      </c>
      <c r="J38" s="2">
        <v>8</v>
      </c>
      <c r="K38" s="2">
        <v>11</v>
      </c>
      <c r="L38" s="2">
        <v>0</v>
      </c>
      <c r="M38" s="17">
        <v>405.9</v>
      </c>
      <c r="N38" s="18">
        <v>254.3</v>
      </c>
    </row>
    <row r="39" spans="4:14" x14ac:dyDescent="0.25">
      <c r="D39" s="68"/>
      <c r="E39" s="8" t="s">
        <v>37</v>
      </c>
      <c r="F39" s="9"/>
      <c r="G39" s="12">
        <v>3</v>
      </c>
      <c r="H39" s="14">
        <v>2</v>
      </c>
      <c r="I39" s="2">
        <v>0</v>
      </c>
      <c r="J39" s="2">
        <v>1</v>
      </c>
      <c r="K39" s="2">
        <v>0</v>
      </c>
      <c r="L39" s="2">
        <v>0</v>
      </c>
      <c r="M39" s="17">
        <v>312</v>
      </c>
      <c r="N39" s="18">
        <v>0</v>
      </c>
    </row>
    <row r="40" spans="4:14" x14ac:dyDescent="0.25">
      <c r="D40" s="68"/>
      <c r="E40" s="8" t="s">
        <v>39</v>
      </c>
      <c r="F40" s="9"/>
      <c r="G40" s="12">
        <v>0</v>
      </c>
      <c r="H40" s="14">
        <v>0</v>
      </c>
      <c r="I40" s="2">
        <v>0</v>
      </c>
      <c r="J40" s="2">
        <v>0</v>
      </c>
      <c r="K40" s="2">
        <v>0</v>
      </c>
      <c r="L40" s="2">
        <v>0</v>
      </c>
      <c r="M40" s="23">
        <v>0</v>
      </c>
      <c r="N40" s="22">
        <v>0</v>
      </c>
    </row>
    <row r="41" spans="4:14" x14ac:dyDescent="0.25">
      <c r="D41" s="68"/>
      <c r="E41" s="8" t="s">
        <v>42</v>
      </c>
      <c r="F41" s="9"/>
      <c r="G41" s="12">
        <v>746</v>
      </c>
      <c r="H41" s="14">
        <v>18</v>
      </c>
      <c r="I41" s="2">
        <v>143</v>
      </c>
      <c r="J41" s="2">
        <v>253</v>
      </c>
      <c r="K41" s="2">
        <v>332</v>
      </c>
      <c r="L41" s="2">
        <v>0</v>
      </c>
      <c r="M41" s="17">
        <v>363.6</v>
      </c>
      <c r="N41" s="18">
        <v>235.6</v>
      </c>
    </row>
    <row r="42" spans="4:14" x14ac:dyDescent="0.25">
      <c r="D42" s="68"/>
      <c r="E42" s="8" t="s">
        <v>34</v>
      </c>
      <c r="F42" s="9"/>
      <c r="G42" s="12">
        <v>594</v>
      </c>
      <c r="H42" s="14">
        <v>13</v>
      </c>
      <c r="I42" s="2">
        <v>111</v>
      </c>
      <c r="J42" s="2">
        <v>197</v>
      </c>
      <c r="K42" s="2">
        <v>273</v>
      </c>
      <c r="L42" s="2">
        <v>0</v>
      </c>
      <c r="M42" s="17">
        <v>374.7</v>
      </c>
      <c r="N42" s="18">
        <v>240.9</v>
      </c>
    </row>
    <row r="43" spans="4:14" x14ac:dyDescent="0.25">
      <c r="D43" s="68"/>
      <c r="E43" s="8" t="s">
        <v>35</v>
      </c>
      <c r="F43" s="9"/>
      <c r="G43" s="12">
        <v>65</v>
      </c>
      <c r="H43" s="14">
        <v>3</v>
      </c>
      <c r="I43" s="2">
        <v>18</v>
      </c>
      <c r="J43" s="2">
        <v>23</v>
      </c>
      <c r="K43" s="2">
        <v>21</v>
      </c>
      <c r="L43" s="2">
        <v>0</v>
      </c>
      <c r="M43" s="17">
        <v>288.3</v>
      </c>
      <c r="N43" s="18">
        <v>202.9</v>
      </c>
    </row>
    <row r="44" spans="4:14" x14ac:dyDescent="0.25">
      <c r="D44" s="68"/>
      <c r="E44" s="8" t="s">
        <v>36</v>
      </c>
      <c r="F44" s="9"/>
      <c r="G44" s="12">
        <v>67</v>
      </c>
      <c r="H44" s="14">
        <v>2</v>
      </c>
      <c r="I44" s="2">
        <v>10</v>
      </c>
      <c r="J44" s="2">
        <v>26</v>
      </c>
      <c r="K44" s="2">
        <v>29</v>
      </c>
      <c r="L44" s="2">
        <v>0</v>
      </c>
      <c r="M44" s="17">
        <v>351</v>
      </c>
      <c r="N44" s="18">
        <v>223.6</v>
      </c>
    </row>
    <row r="45" spans="4:14" x14ac:dyDescent="0.25">
      <c r="D45" s="68"/>
      <c r="E45" s="8" t="s">
        <v>38</v>
      </c>
      <c r="F45" s="9"/>
      <c r="G45" s="12">
        <v>18</v>
      </c>
      <c r="H45" s="14">
        <v>0</v>
      </c>
      <c r="I45" s="2">
        <v>4</v>
      </c>
      <c r="J45" s="2">
        <v>7</v>
      </c>
      <c r="K45" s="2">
        <v>7</v>
      </c>
      <c r="L45" s="2">
        <v>0</v>
      </c>
      <c r="M45" s="17">
        <v>302.3</v>
      </c>
      <c r="N45" s="18">
        <v>168.9</v>
      </c>
    </row>
    <row r="46" spans="4:14" x14ac:dyDescent="0.25">
      <c r="D46" s="68"/>
      <c r="E46" s="8" t="s">
        <v>37</v>
      </c>
      <c r="F46" s="9"/>
      <c r="G46" s="12">
        <v>2</v>
      </c>
      <c r="H46" s="14">
        <v>0</v>
      </c>
      <c r="I46" s="2">
        <v>0</v>
      </c>
      <c r="J46" s="2">
        <v>0</v>
      </c>
      <c r="K46" s="2">
        <v>2</v>
      </c>
      <c r="L46" s="2">
        <v>0</v>
      </c>
      <c r="M46" s="17">
        <v>408</v>
      </c>
      <c r="N46" s="18">
        <v>28.3</v>
      </c>
    </row>
    <row r="47" spans="4:14" x14ac:dyDescent="0.25">
      <c r="D47" s="68"/>
      <c r="E47" s="8" t="s">
        <v>39</v>
      </c>
      <c r="F47" s="9"/>
      <c r="G47" s="12">
        <v>0</v>
      </c>
      <c r="H47" s="14">
        <v>0</v>
      </c>
      <c r="I47" s="2">
        <v>0</v>
      </c>
      <c r="J47" s="2">
        <v>0</v>
      </c>
      <c r="K47" s="2">
        <v>0</v>
      </c>
      <c r="L47" s="2">
        <v>0</v>
      </c>
      <c r="M47" s="23">
        <v>0</v>
      </c>
      <c r="N47" s="22">
        <v>0</v>
      </c>
    </row>
    <row r="48" spans="4:14" x14ac:dyDescent="0.25">
      <c r="D48" s="67" t="s">
        <v>43</v>
      </c>
      <c r="E48" s="10" t="s">
        <v>44</v>
      </c>
      <c r="F48" s="7"/>
      <c r="G48" s="11">
        <v>309</v>
      </c>
      <c r="H48" s="13">
        <v>17</v>
      </c>
      <c r="I48" s="1">
        <v>62</v>
      </c>
      <c r="J48" s="1">
        <v>111</v>
      </c>
      <c r="K48" s="1">
        <v>119</v>
      </c>
      <c r="L48" s="1">
        <v>0</v>
      </c>
      <c r="M48" s="20">
        <v>341.6</v>
      </c>
      <c r="N48" s="21">
        <v>238.5</v>
      </c>
    </row>
    <row r="49" spans="4:14" x14ac:dyDescent="0.25">
      <c r="D49" s="68"/>
      <c r="E49" s="8" t="s">
        <v>45</v>
      </c>
      <c r="F49" s="9"/>
      <c r="G49" s="12">
        <v>149</v>
      </c>
      <c r="H49" s="14">
        <v>10</v>
      </c>
      <c r="I49" s="2">
        <v>28</v>
      </c>
      <c r="J49" s="2">
        <v>53</v>
      </c>
      <c r="K49" s="2">
        <v>58</v>
      </c>
      <c r="L49" s="2">
        <v>0</v>
      </c>
      <c r="M49" s="17">
        <v>345.2</v>
      </c>
      <c r="N49" s="18">
        <v>230.3</v>
      </c>
    </row>
    <row r="50" spans="4:14" x14ac:dyDescent="0.25">
      <c r="D50" s="68"/>
      <c r="E50" s="8" t="s">
        <v>46</v>
      </c>
      <c r="F50" s="9"/>
      <c r="G50" s="12">
        <v>160</v>
      </c>
      <c r="H50" s="14">
        <v>7</v>
      </c>
      <c r="I50" s="2">
        <v>34</v>
      </c>
      <c r="J50" s="2">
        <v>58</v>
      </c>
      <c r="K50" s="2">
        <v>61</v>
      </c>
      <c r="L50" s="2">
        <v>0</v>
      </c>
      <c r="M50" s="17">
        <v>338.4</v>
      </c>
      <c r="N50" s="18">
        <v>246.4</v>
      </c>
    </row>
    <row r="51" spans="4:14" x14ac:dyDescent="0.25">
      <c r="D51" s="68"/>
      <c r="E51" s="8" t="s">
        <v>47</v>
      </c>
      <c r="F51" s="9"/>
      <c r="G51" s="12">
        <v>1182</v>
      </c>
      <c r="H51" s="14">
        <v>28</v>
      </c>
      <c r="I51" s="2">
        <v>194</v>
      </c>
      <c r="J51" s="2">
        <v>402</v>
      </c>
      <c r="K51" s="2">
        <v>558</v>
      </c>
      <c r="L51" s="2">
        <v>0</v>
      </c>
      <c r="M51" s="17">
        <v>385.8</v>
      </c>
      <c r="N51" s="18">
        <v>242</v>
      </c>
    </row>
    <row r="52" spans="4:14" x14ac:dyDescent="0.25">
      <c r="D52" s="68"/>
      <c r="E52" s="8" t="s">
        <v>48</v>
      </c>
      <c r="F52" s="9"/>
      <c r="G52" s="12">
        <v>175</v>
      </c>
      <c r="H52" s="14">
        <v>5</v>
      </c>
      <c r="I52" s="2">
        <v>31</v>
      </c>
      <c r="J52" s="2">
        <v>61</v>
      </c>
      <c r="K52" s="2">
        <v>78</v>
      </c>
      <c r="L52" s="2">
        <v>0</v>
      </c>
      <c r="M52" s="17">
        <v>398.1</v>
      </c>
      <c r="N52" s="18">
        <v>277.8</v>
      </c>
    </row>
    <row r="53" spans="4:14" x14ac:dyDescent="0.25">
      <c r="D53" s="68"/>
      <c r="E53" s="8" t="s">
        <v>49</v>
      </c>
      <c r="F53" s="9"/>
      <c r="G53" s="12">
        <v>169</v>
      </c>
      <c r="H53" s="14">
        <v>1</v>
      </c>
      <c r="I53" s="2">
        <v>25</v>
      </c>
      <c r="J53" s="2">
        <v>49</v>
      </c>
      <c r="K53" s="2">
        <v>94</v>
      </c>
      <c r="L53" s="2">
        <v>0</v>
      </c>
      <c r="M53" s="17">
        <v>426.5</v>
      </c>
      <c r="N53" s="18">
        <v>258.10000000000002</v>
      </c>
    </row>
    <row r="54" spans="4:14" x14ac:dyDescent="0.25">
      <c r="D54" s="68"/>
      <c r="E54" s="8" t="s">
        <v>50</v>
      </c>
      <c r="F54" s="9"/>
      <c r="G54" s="12">
        <v>176</v>
      </c>
      <c r="H54" s="14">
        <v>2</v>
      </c>
      <c r="I54" s="2">
        <v>21</v>
      </c>
      <c r="J54" s="2">
        <v>66</v>
      </c>
      <c r="K54" s="2">
        <v>87</v>
      </c>
      <c r="L54" s="2">
        <v>0</v>
      </c>
      <c r="M54" s="17">
        <v>381.8</v>
      </c>
      <c r="N54" s="18">
        <v>206.4</v>
      </c>
    </row>
    <row r="55" spans="4:14" x14ac:dyDescent="0.25">
      <c r="D55" s="68"/>
      <c r="E55" s="8" t="s">
        <v>51</v>
      </c>
      <c r="F55" s="9"/>
      <c r="G55" s="12">
        <v>183</v>
      </c>
      <c r="H55" s="14">
        <v>4</v>
      </c>
      <c r="I55" s="2">
        <v>29</v>
      </c>
      <c r="J55" s="2">
        <v>52</v>
      </c>
      <c r="K55" s="2">
        <v>98</v>
      </c>
      <c r="L55" s="2">
        <v>0</v>
      </c>
      <c r="M55" s="17">
        <v>405.2</v>
      </c>
      <c r="N55" s="18">
        <v>233.5</v>
      </c>
    </row>
    <row r="56" spans="4:14" x14ac:dyDescent="0.25">
      <c r="D56" s="68"/>
      <c r="E56" s="8" t="s">
        <v>52</v>
      </c>
      <c r="F56" s="9"/>
      <c r="G56" s="12">
        <v>230</v>
      </c>
      <c r="H56" s="14">
        <v>6</v>
      </c>
      <c r="I56" s="2">
        <v>41</v>
      </c>
      <c r="J56" s="2">
        <v>83</v>
      </c>
      <c r="K56" s="2">
        <v>100</v>
      </c>
      <c r="L56" s="2">
        <v>0</v>
      </c>
      <c r="M56" s="17">
        <v>369.6</v>
      </c>
      <c r="N56" s="18">
        <v>246.6</v>
      </c>
    </row>
    <row r="57" spans="4:14" x14ac:dyDescent="0.25">
      <c r="D57" s="68"/>
      <c r="E57" s="8" t="s">
        <v>53</v>
      </c>
      <c r="F57" s="9"/>
      <c r="G57" s="12">
        <v>249</v>
      </c>
      <c r="H57" s="14">
        <v>10</v>
      </c>
      <c r="I57" s="2">
        <v>47</v>
      </c>
      <c r="J57" s="2">
        <v>91</v>
      </c>
      <c r="K57" s="2">
        <v>101</v>
      </c>
      <c r="L57" s="2">
        <v>0</v>
      </c>
      <c r="M57" s="17">
        <v>352.1</v>
      </c>
      <c r="N57" s="18">
        <v>224.6</v>
      </c>
    </row>
    <row r="58" spans="4:14" x14ac:dyDescent="0.25">
      <c r="D58" s="68"/>
      <c r="E58" s="8" t="s">
        <v>37</v>
      </c>
      <c r="F58" s="9"/>
      <c r="G58" s="12">
        <v>5</v>
      </c>
      <c r="H58" s="14">
        <v>2</v>
      </c>
      <c r="I58" s="2">
        <v>0</v>
      </c>
      <c r="J58" s="2">
        <v>1</v>
      </c>
      <c r="K58" s="2">
        <v>2</v>
      </c>
      <c r="L58" s="2">
        <v>0</v>
      </c>
      <c r="M58" s="17">
        <v>376</v>
      </c>
      <c r="N58" s="18">
        <v>58.9</v>
      </c>
    </row>
    <row r="59" spans="4:14" x14ac:dyDescent="0.25">
      <c r="D59" s="69"/>
      <c r="E59" s="35" t="s">
        <v>39</v>
      </c>
      <c r="F59" s="31"/>
      <c r="G59" s="25">
        <v>0</v>
      </c>
      <c r="H59" s="39">
        <v>0</v>
      </c>
      <c r="I59" s="6">
        <v>0</v>
      </c>
      <c r="J59" s="6">
        <v>0</v>
      </c>
      <c r="K59" s="6">
        <v>0</v>
      </c>
      <c r="L59" s="6">
        <v>0</v>
      </c>
      <c r="M59" s="45">
        <v>0</v>
      </c>
      <c r="N59" s="42">
        <v>0</v>
      </c>
    </row>
  </sheetData>
  <mergeCells count="7">
    <mergeCell ref="D34:D47"/>
    <mergeCell ref="D48:D59"/>
    <mergeCell ref="D8:F9"/>
    <mergeCell ref="D11:D18"/>
    <mergeCell ref="D19:D25"/>
    <mergeCell ref="D26:D27"/>
    <mergeCell ref="D28:D33"/>
  </mergeCells>
  <phoneticPr fontId="4"/>
  <pageMargins left="0.7" right="0.7" top="0.75" bottom="0.75" header="0.3" footer="0.3"/>
  <pageSetup paperSize="9" scale="63" pageOrder="overThenDown" orientation="landscape"/>
  <headerFooter>
    <oddFooter>&amp;CN(13)</oddFooter>
  </headerFooter>
  <rowBreaks count="1" manualBreakCount="1">
    <brk id="59" max="16383"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4:AC59"/>
  <sheetViews>
    <sheetView workbookViewId="0"/>
  </sheetViews>
  <sheetFormatPr defaultColWidth="8.8984375" defaultRowHeight="12.6" x14ac:dyDescent="0.25"/>
  <cols>
    <col min="1" max="1" width="3.59765625" style="24" customWidth="1"/>
    <col min="2" max="2" width="4.59765625" style="24" customWidth="1"/>
    <col min="3" max="4" width="7.59765625" style="24" customWidth="1"/>
    <col min="5" max="5" width="16.59765625" style="24" customWidth="1"/>
    <col min="6" max="6" width="5.59765625" style="24" customWidth="1"/>
    <col min="7" max="29" width="8.59765625" style="24" customWidth="1"/>
    <col min="30" max="16384" width="8.8984375" style="24"/>
  </cols>
  <sheetData>
    <row r="4" spans="2:29" x14ac:dyDescent="0.25">
      <c r="B4" s="32" t="str">
        <f xml:space="preserve"> HYPERLINK("#'目次'!B20", "[14]")</f>
        <v>[14]</v>
      </c>
      <c r="C4" s="19" t="s">
        <v>253</v>
      </c>
    </row>
    <row r="5" spans="2:29" x14ac:dyDescent="0.25">
      <c r="C5" s="24" t="s">
        <v>254</v>
      </c>
    </row>
    <row r="7" spans="2:29" x14ac:dyDescent="0.25">
      <c r="C7" s="19" t="s">
        <v>11</v>
      </c>
    </row>
    <row r="8" spans="2:29" ht="75.599999999999994" x14ac:dyDescent="0.25">
      <c r="D8" s="63"/>
      <c r="E8" s="64"/>
      <c r="F8" s="64"/>
      <c r="G8" s="38" t="s">
        <v>12</v>
      </c>
      <c r="H8" s="33" t="s">
        <v>255</v>
      </c>
      <c r="I8" s="5" t="s">
        <v>256</v>
      </c>
      <c r="J8" s="5" t="s">
        <v>257</v>
      </c>
      <c r="K8" s="5" t="s">
        <v>258</v>
      </c>
      <c r="L8" s="5" t="s">
        <v>259</v>
      </c>
      <c r="M8" s="5" t="s">
        <v>260</v>
      </c>
      <c r="N8" s="5" t="s">
        <v>261</v>
      </c>
      <c r="O8" s="5" t="s">
        <v>262</v>
      </c>
      <c r="P8" s="5" t="s">
        <v>263</v>
      </c>
      <c r="Q8" s="5" t="s">
        <v>264</v>
      </c>
      <c r="R8" s="5" t="s">
        <v>265</v>
      </c>
      <c r="S8" s="5" t="s">
        <v>266</v>
      </c>
      <c r="T8" s="5" t="s">
        <v>267</v>
      </c>
      <c r="U8" s="5" t="s">
        <v>268</v>
      </c>
      <c r="V8" s="5" t="s">
        <v>269</v>
      </c>
      <c r="W8" s="5" t="s">
        <v>270</v>
      </c>
      <c r="X8" s="5" t="s">
        <v>271</v>
      </c>
      <c r="Y8" s="5" t="s">
        <v>272</v>
      </c>
      <c r="Z8" s="5" t="s">
        <v>273</v>
      </c>
      <c r="AA8" s="5" t="s">
        <v>274</v>
      </c>
      <c r="AB8" s="5" t="s">
        <v>37</v>
      </c>
      <c r="AC8" s="29" t="s">
        <v>231</v>
      </c>
    </row>
    <row r="9" spans="2:29" x14ac:dyDescent="0.25">
      <c r="D9" s="65"/>
      <c r="E9" s="66"/>
      <c r="F9" s="66"/>
      <c r="G9" s="37"/>
      <c r="H9" s="34"/>
      <c r="I9" s="4"/>
      <c r="J9" s="4"/>
      <c r="K9" s="4"/>
      <c r="L9" s="4"/>
      <c r="M9" s="4"/>
      <c r="N9" s="4"/>
      <c r="O9" s="4"/>
      <c r="P9" s="4"/>
      <c r="Q9" s="4"/>
      <c r="R9" s="4"/>
      <c r="S9" s="4"/>
      <c r="T9" s="4"/>
      <c r="U9" s="4"/>
      <c r="V9" s="4"/>
      <c r="W9" s="4"/>
      <c r="X9" s="4"/>
      <c r="Y9" s="4"/>
      <c r="Z9" s="4"/>
      <c r="AA9" s="4"/>
      <c r="AB9" s="4"/>
      <c r="AC9" s="26"/>
    </row>
    <row r="10" spans="2:29" x14ac:dyDescent="0.25">
      <c r="D10" s="30"/>
      <c r="E10" s="28" t="s">
        <v>12</v>
      </c>
      <c r="F10" s="36"/>
      <c r="G10" s="27">
        <v>1449</v>
      </c>
      <c r="H10" s="3">
        <v>1269</v>
      </c>
      <c r="I10" s="3">
        <v>953</v>
      </c>
      <c r="J10" s="3">
        <v>759</v>
      </c>
      <c r="K10" s="3">
        <v>390</v>
      </c>
      <c r="L10" s="3">
        <v>302</v>
      </c>
      <c r="M10" s="3">
        <v>583</v>
      </c>
      <c r="N10" s="3">
        <v>284</v>
      </c>
      <c r="O10" s="3">
        <v>140</v>
      </c>
      <c r="P10" s="3">
        <v>309</v>
      </c>
      <c r="Q10" s="3">
        <v>87</v>
      </c>
      <c r="R10" s="3">
        <v>23</v>
      </c>
      <c r="S10" s="3">
        <v>169</v>
      </c>
      <c r="T10" s="3">
        <v>383</v>
      </c>
      <c r="U10" s="3">
        <v>221</v>
      </c>
      <c r="V10" s="3">
        <v>192</v>
      </c>
      <c r="W10" s="3">
        <v>37</v>
      </c>
      <c r="X10" s="3">
        <v>8</v>
      </c>
      <c r="Y10" s="3">
        <v>1</v>
      </c>
      <c r="Z10" s="3">
        <v>1</v>
      </c>
      <c r="AA10" s="3">
        <v>2</v>
      </c>
      <c r="AB10" s="3">
        <v>4</v>
      </c>
      <c r="AC10" s="41">
        <v>3</v>
      </c>
    </row>
    <row r="11" spans="2:29" x14ac:dyDescent="0.25">
      <c r="D11" s="67" t="s">
        <v>21</v>
      </c>
      <c r="E11" s="10" t="s">
        <v>13</v>
      </c>
      <c r="F11" s="7"/>
      <c r="G11" s="11">
        <v>64</v>
      </c>
      <c r="H11" s="13">
        <v>60</v>
      </c>
      <c r="I11" s="1">
        <v>46</v>
      </c>
      <c r="J11" s="1">
        <v>33</v>
      </c>
      <c r="K11" s="1">
        <v>14</v>
      </c>
      <c r="L11" s="1">
        <v>10</v>
      </c>
      <c r="M11" s="1">
        <v>30</v>
      </c>
      <c r="N11" s="1">
        <v>16</v>
      </c>
      <c r="O11" s="1">
        <v>4</v>
      </c>
      <c r="P11" s="1">
        <v>12</v>
      </c>
      <c r="Q11" s="1">
        <v>7</v>
      </c>
      <c r="R11" s="1">
        <v>2</v>
      </c>
      <c r="S11" s="1">
        <v>8</v>
      </c>
      <c r="T11" s="1">
        <v>20</v>
      </c>
      <c r="U11" s="1">
        <v>6</v>
      </c>
      <c r="V11" s="1">
        <v>10</v>
      </c>
      <c r="W11" s="1">
        <v>2</v>
      </c>
      <c r="X11" s="1">
        <v>0</v>
      </c>
      <c r="Y11" s="1">
        <v>0</v>
      </c>
      <c r="Z11" s="1">
        <v>0</v>
      </c>
      <c r="AA11" s="1">
        <v>0</v>
      </c>
      <c r="AB11" s="1">
        <v>0</v>
      </c>
      <c r="AC11" s="16">
        <v>0</v>
      </c>
    </row>
    <row r="12" spans="2:29" x14ac:dyDescent="0.25">
      <c r="D12" s="68"/>
      <c r="E12" s="8" t="s">
        <v>14</v>
      </c>
      <c r="F12" s="9"/>
      <c r="G12" s="12">
        <v>115</v>
      </c>
      <c r="H12" s="14">
        <v>96</v>
      </c>
      <c r="I12" s="2">
        <v>81</v>
      </c>
      <c r="J12" s="2">
        <v>68</v>
      </c>
      <c r="K12" s="2">
        <v>37</v>
      </c>
      <c r="L12" s="2">
        <v>32</v>
      </c>
      <c r="M12" s="2">
        <v>51</v>
      </c>
      <c r="N12" s="2">
        <v>21</v>
      </c>
      <c r="O12" s="2">
        <v>5</v>
      </c>
      <c r="P12" s="2">
        <v>26</v>
      </c>
      <c r="Q12" s="2">
        <v>7</v>
      </c>
      <c r="R12" s="2">
        <v>3</v>
      </c>
      <c r="S12" s="2">
        <v>19</v>
      </c>
      <c r="T12" s="2">
        <v>26</v>
      </c>
      <c r="U12" s="2">
        <v>20</v>
      </c>
      <c r="V12" s="2">
        <v>17</v>
      </c>
      <c r="W12" s="2">
        <v>2</v>
      </c>
      <c r="X12" s="2">
        <v>0</v>
      </c>
      <c r="Y12" s="2">
        <v>0</v>
      </c>
      <c r="Z12" s="2">
        <v>0</v>
      </c>
      <c r="AA12" s="2">
        <v>0</v>
      </c>
      <c r="AB12" s="2">
        <v>0</v>
      </c>
      <c r="AC12" s="15">
        <v>0</v>
      </c>
    </row>
    <row r="13" spans="2:29" x14ac:dyDescent="0.25">
      <c r="D13" s="68"/>
      <c r="E13" s="8" t="s">
        <v>15</v>
      </c>
      <c r="F13" s="9"/>
      <c r="G13" s="12">
        <v>407</v>
      </c>
      <c r="H13" s="14">
        <v>353</v>
      </c>
      <c r="I13" s="2">
        <v>254</v>
      </c>
      <c r="J13" s="2">
        <v>222</v>
      </c>
      <c r="K13" s="2">
        <v>109</v>
      </c>
      <c r="L13" s="2">
        <v>80</v>
      </c>
      <c r="M13" s="2">
        <v>169</v>
      </c>
      <c r="N13" s="2">
        <v>89</v>
      </c>
      <c r="O13" s="2">
        <v>50</v>
      </c>
      <c r="P13" s="2">
        <v>89</v>
      </c>
      <c r="Q13" s="2">
        <v>26</v>
      </c>
      <c r="R13" s="2">
        <v>9</v>
      </c>
      <c r="S13" s="2">
        <v>49</v>
      </c>
      <c r="T13" s="2">
        <v>118</v>
      </c>
      <c r="U13" s="2">
        <v>64</v>
      </c>
      <c r="V13" s="2">
        <v>57</v>
      </c>
      <c r="W13" s="2">
        <v>10</v>
      </c>
      <c r="X13" s="2">
        <v>4</v>
      </c>
      <c r="Y13" s="2">
        <v>1</v>
      </c>
      <c r="Z13" s="2">
        <v>1</v>
      </c>
      <c r="AA13" s="2">
        <v>0</v>
      </c>
      <c r="AB13" s="2">
        <v>3</v>
      </c>
      <c r="AC13" s="15">
        <v>1</v>
      </c>
    </row>
    <row r="14" spans="2:29" x14ac:dyDescent="0.25">
      <c r="D14" s="68"/>
      <c r="E14" s="8" t="s">
        <v>16</v>
      </c>
      <c r="F14" s="9"/>
      <c r="G14" s="12">
        <v>298</v>
      </c>
      <c r="H14" s="14">
        <v>257</v>
      </c>
      <c r="I14" s="2">
        <v>207</v>
      </c>
      <c r="J14" s="2">
        <v>158</v>
      </c>
      <c r="K14" s="2">
        <v>85</v>
      </c>
      <c r="L14" s="2">
        <v>64</v>
      </c>
      <c r="M14" s="2">
        <v>121</v>
      </c>
      <c r="N14" s="2">
        <v>55</v>
      </c>
      <c r="O14" s="2">
        <v>30</v>
      </c>
      <c r="P14" s="2">
        <v>67</v>
      </c>
      <c r="Q14" s="2">
        <v>19</v>
      </c>
      <c r="R14" s="2">
        <v>3</v>
      </c>
      <c r="S14" s="2">
        <v>33</v>
      </c>
      <c r="T14" s="2">
        <v>70</v>
      </c>
      <c r="U14" s="2">
        <v>46</v>
      </c>
      <c r="V14" s="2">
        <v>33</v>
      </c>
      <c r="W14" s="2">
        <v>5</v>
      </c>
      <c r="X14" s="2">
        <v>0</v>
      </c>
      <c r="Y14" s="2">
        <v>0</v>
      </c>
      <c r="Z14" s="2">
        <v>0</v>
      </c>
      <c r="AA14" s="2">
        <v>1</v>
      </c>
      <c r="AB14" s="2">
        <v>1</v>
      </c>
      <c r="AC14" s="15">
        <v>1</v>
      </c>
    </row>
    <row r="15" spans="2:29" x14ac:dyDescent="0.25">
      <c r="D15" s="68"/>
      <c r="E15" s="8" t="s">
        <v>17</v>
      </c>
      <c r="F15" s="9"/>
      <c r="G15" s="12">
        <v>214</v>
      </c>
      <c r="H15" s="14">
        <v>195</v>
      </c>
      <c r="I15" s="2">
        <v>149</v>
      </c>
      <c r="J15" s="2">
        <v>119</v>
      </c>
      <c r="K15" s="2">
        <v>60</v>
      </c>
      <c r="L15" s="2">
        <v>42</v>
      </c>
      <c r="M15" s="2">
        <v>78</v>
      </c>
      <c r="N15" s="2">
        <v>42</v>
      </c>
      <c r="O15" s="2">
        <v>23</v>
      </c>
      <c r="P15" s="2">
        <v>45</v>
      </c>
      <c r="Q15" s="2">
        <v>9</v>
      </c>
      <c r="R15" s="2">
        <v>1</v>
      </c>
      <c r="S15" s="2">
        <v>17</v>
      </c>
      <c r="T15" s="2">
        <v>52</v>
      </c>
      <c r="U15" s="2">
        <v>33</v>
      </c>
      <c r="V15" s="2">
        <v>26</v>
      </c>
      <c r="W15" s="2">
        <v>9</v>
      </c>
      <c r="X15" s="2">
        <v>1</v>
      </c>
      <c r="Y15" s="2">
        <v>0</v>
      </c>
      <c r="Z15" s="2">
        <v>0</v>
      </c>
      <c r="AA15" s="2">
        <v>0</v>
      </c>
      <c r="AB15" s="2">
        <v>0</v>
      </c>
      <c r="AC15" s="15">
        <v>1</v>
      </c>
    </row>
    <row r="16" spans="2:29" x14ac:dyDescent="0.25">
      <c r="D16" s="68"/>
      <c r="E16" s="8" t="s">
        <v>18</v>
      </c>
      <c r="F16" s="9"/>
      <c r="G16" s="12">
        <v>98</v>
      </c>
      <c r="H16" s="14">
        <v>86</v>
      </c>
      <c r="I16" s="2">
        <v>53</v>
      </c>
      <c r="J16" s="2">
        <v>35</v>
      </c>
      <c r="K16" s="2">
        <v>17</v>
      </c>
      <c r="L16" s="2">
        <v>14</v>
      </c>
      <c r="M16" s="2">
        <v>40</v>
      </c>
      <c r="N16" s="2">
        <v>18</v>
      </c>
      <c r="O16" s="2">
        <v>8</v>
      </c>
      <c r="P16" s="2">
        <v>15</v>
      </c>
      <c r="Q16" s="2">
        <v>2</v>
      </c>
      <c r="R16" s="2">
        <v>0</v>
      </c>
      <c r="S16" s="2">
        <v>11</v>
      </c>
      <c r="T16" s="2">
        <v>33</v>
      </c>
      <c r="U16" s="2">
        <v>18</v>
      </c>
      <c r="V16" s="2">
        <v>15</v>
      </c>
      <c r="W16" s="2">
        <v>2</v>
      </c>
      <c r="X16" s="2">
        <v>1</v>
      </c>
      <c r="Y16" s="2">
        <v>0</v>
      </c>
      <c r="Z16" s="2">
        <v>0</v>
      </c>
      <c r="AA16" s="2">
        <v>0</v>
      </c>
      <c r="AB16" s="2">
        <v>0</v>
      </c>
      <c r="AC16" s="15">
        <v>0</v>
      </c>
    </row>
    <row r="17" spans="4:29" x14ac:dyDescent="0.25">
      <c r="D17" s="68"/>
      <c r="E17" s="8" t="s">
        <v>19</v>
      </c>
      <c r="F17" s="9"/>
      <c r="G17" s="12">
        <v>46</v>
      </c>
      <c r="H17" s="14">
        <v>41</v>
      </c>
      <c r="I17" s="2">
        <v>31</v>
      </c>
      <c r="J17" s="2">
        <v>25</v>
      </c>
      <c r="K17" s="2">
        <v>12</v>
      </c>
      <c r="L17" s="2">
        <v>12</v>
      </c>
      <c r="M17" s="2">
        <v>18</v>
      </c>
      <c r="N17" s="2">
        <v>12</v>
      </c>
      <c r="O17" s="2">
        <v>4</v>
      </c>
      <c r="P17" s="2">
        <v>9</v>
      </c>
      <c r="Q17" s="2">
        <v>1</v>
      </c>
      <c r="R17" s="2">
        <v>0</v>
      </c>
      <c r="S17" s="2">
        <v>9</v>
      </c>
      <c r="T17" s="2">
        <v>13</v>
      </c>
      <c r="U17" s="2">
        <v>7</v>
      </c>
      <c r="V17" s="2">
        <v>11</v>
      </c>
      <c r="W17" s="2">
        <v>2</v>
      </c>
      <c r="X17" s="2">
        <v>2</v>
      </c>
      <c r="Y17" s="2">
        <v>0</v>
      </c>
      <c r="Z17" s="2">
        <v>0</v>
      </c>
      <c r="AA17" s="2">
        <v>0</v>
      </c>
      <c r="AB17" s="2">
        <v>0</v>
      </c>
      <c r="AC17" s="15">
        <v>0</v>
      </c>
    </row>
    <row r="18" spans="4:29" x14ac:dyDescent="0.25">
      <c r="D18" s="68"/>
      <c r="E18" s="8" t="s">
        <v>20</v>
      </c>
      <c r="F18" s="9"/>
      <c r="G18" s="12">
        <v>207</v>
      </c>
      <c r="H18" s="14">
        <v>181</v>
      </c>
      <c r="I18" s="2">
        <v>132</v>
      </c>
      <c r="J18" s="2">
        <v>99</v>
      </c>
      <c r="K18" s="2">
        <v>56</v>
      </c>
      <c r="L18" s="2">
        <v>48</v>
      </c>
      <c r="M18" s="2">
        <v>76</v>
      </c>
      <c r="N18" s="2">
        <v>31</v>
      </c>
      <c r="O18" s="2">
        <v>16</v>
      </c>
      <c r="P18" s="2">
        <v>46</v>
      </c>
      <c r="Q18" s="2">
        <v>16</v>
      </c>
      <c r="R18" s="2">
        <v>5</v>
      </c>
      <c r="S18" s="2">
        <v>23</v>
      </c>
      <c r="T18" s="2">
        <v>51</v>
      </c>
      <c r="U18" s="2">
        <v>27</v>
      </c>
      <c r="V18" s="2">
        <v>23</v>
      </c>
      <c r="W18" s="2">
        <v>5</v>
      </c>
      <c r="X18" s="2">
        <v>0</v>
      </c>
      <c r="Y18" s="2">
        <v>0</v>
      </c>
      <c r="Z18" s="2">
        <v>0</v>
      </c>
      <c r="AA18" s="2">
        <v>1</v>
      </c>
      <c r="AB18" s="2">
        <v>0</v>
      </c>
      <c r="AC18" s="15">
        <v>0</v>
      </c>
    </row>
    <row r="19" spans="4:29" x14ac:dyDescent="0.25">
      <c r="D19" s="67" t="s">
        <v>22</v>
      </c>
      <c r="E19" s="10" t="s">
        <v>23</v>
      </c>
      <c r="F19" s="7"/>
      <c r="G19" s="11">
        <v>319</v>
      </c>
      <c r="H19" s="13">
        <v>283</v>
      </c>
      <c r="I19" s="1">
        <v>203</v>
      </c>
      <c r="J19" s="1">
        <v>168</v>
      </c>
      <c r="K19" s="1">
        <v>102</v>
      </c>
      <c r="L19" s="1">
        <v>64</v>
      </c>
      <c r="M19" s="1">
        <v>145</v>
      </c>
      <c r="N19" s="1">
        <v>80</v>
      </c>
      <c r="O19" s="1">
        <v>47</v>
      </c>
      <c r="P19" s="1">
        <v>83</v>
      </c>
      <c r="Q19" s="1">
        <v>27</v>
      </c>
      <c r="R19" s="1">
        <v>6</v>
      </c>
      <c r="S19" s="1">
        <v>40</v>
      </c>
      <c r="T19" s="1">
        <v>80</v>
      </c>
      <c r="U19" s="1">
        <v>50</v>
      </c>
      <c r="V19" s="1">
        <v>35</v>
      </c>
      <c r="W19" s="1">
        <v>7</v>
      </c>
      <c r="X19" s="1">
        <v>1</v>
      </c>
      <c r="Y19" s="1">
        <v>1</v>
      </c>
      <c r="Z19" s="1">
        <v>0</v>
      </c>
      <c r="AA19" s="1">
        <v>0</v>
      </c>
      <c r="AB19" s="1">
        <v>2</v>
      </c>
      <c r="AC19" s="16">
        <v>2</v>
      </c>
    </row>
    <row r="20" spans="4:29" x14ac:dyDescent="0.25">
      <c r="D20" s="68"/>
      <c r="E20" s="8" t="s">
        <v>24</v>
      </c>
      <c r="F20" s="9"/>
      <c r="G20" s="12">
        <v>53</v>
      </c>
      <c r="H20" s="14">
        <v>51</v>
      </c>
      <c r="I20" s="2">
        <v>30</v>
      </c>
      <c r="J20" s="2">
        <v>30</v>
      </c>
      <c r="K20" s="2">
        <v>15</v>
      </c>
      <c r="L20" s="2">
        <v>13</v>
      </c>
      <c r="M20" s="2">
        <v>26</v>
      </c>
      <c r="N20" s="2">
        <v>14</v>
      </c>
      <c r="O20" s="2">
        <v>10</v>
      </c>
      <c r="P20" s="2">
        <v>17</v>
      </c>
      <c r="Q20" s="2">
        <v>4</v>
      </c>
      <c r="R20" s="2">
        <v>1</v>
      </c>
      <c r="S20" s="2">
        <v>10</v>
      </c>
      <c r="T20" s="2">
        <v>17</v>
      </c>
      <c r="U20" s="2">
        <v>13</v>
      </c>
      <c r="V20" s="2">
        <v>7</v>
      </c>
      <c r="W20" s="2">
        <v>2</v>
      </c>
      <c r="X20" s="2">
        <v>0</v>
      </c>
      <c r="Y20" s="2">
        <v>0</v>
      </c>
      <c r="Z20" s="2">
        <v>0</v>
      </c>
      <c r="AA20" s="2">
        <v>0</v>
      </c>
      <c r="AB20" s="2">
        <v>1</v>
      </c>
      <c r="AC20" s="15">
        <v>0</v>
      </c>
    </row>
    <row r="21" spans="4:29" x14ac:dyDescent="0.25">
      <c r="D21" s="68"/>
      <c r="E21" s="8" t="s">
        <v>25</v>
      </c>
      <c r="F21" s="9"/>
      <c r="G21" s="12">
        <v>266</v>
      </c>
      <c r="H21" s="14">
        <v>232</v>
      </c>
      <c r="I21" s="2">
        <v>173</v>
      </c>
      <c r="J21" s="2">
        <v>138</v>
      </c>
      <c r="K21" s="2">
        <v>87</v>
      </c>
      <c r="L21" s="2">
        <v>51</v>
      </c>
      <c r="M21" s="2">
        <v>119</v>
      </c>
      <c r="N21" s="2">
        <v>66</v>
      </c>
      <c r="O21" s="2">
        <v>37</v>
      </c>
      <c r="P21" s="2">
        <v>66</v>
      </c>
      <c r="Q21" s="2">
        <v>23</v>
      </c>
      <c r="R21" s="2">
        <v>5</v>
      </c>
      <c r="S21" s="2">
        <v>30</v>
      </c>
      <c r="T21" s="2">
        <v>63</v>
      </c>
      <c r="U21" s="2">
        <v>37</v>
      </c>
      <c r="V21" s="2">
        <v>28</v>
      </c>
      <c r="W21" s="2">
        <v>5</v>
      </c>
      <c r="X21" s="2">
        <v>1</v>
      </c>
      <c r="Y21" s="2">
        <v>1</v>
      </c>
      <c r="Z21" s="2">
        <v>0</v>
      </c>
      <c r="AA21" s="2">
        <v>0</v>
      </c>
      <c r="AB21" s="2">
        <v>1</v>
      </c>
      <c r="AC21" s="15">
        <v>2</v>
      </c>
    </row>
    <row r="22" spans="4:29" x14ac:dyDescent="0.25">
      <c r="D22" s="68"/>
      <c r="E22" s="8" t="s">
        <v>26</v>
      </c>
      <c r="F22" s="9"/>
      <c r="G22" s="12">
        <v>989</v>
      </c>
      <c r="H22" s="14">
        <v>865</v>
      </c>
      <c r="I22" s="2">
        <v>657</v>
      </c>
      <c r="J22" s="2">
        <v>515</v>
      </c>
      <c r="K22" s="2">
        <v>252</v>
      </c>
      <c r="L22" s="2">
        <v>208</v>
      </c>
      <c r="M22" s="2">
        <v>390</v>
      </c>
      <c r="N22" s="2">
        <v>184</v>
      </c>
      <c r="O22" s="2">
        <v>81</v>
      </c>
      <c r="P22" s="2">
        <v>197</v>
      </c>
      <c r="Q22" s="2">
        <v>52</v>
      </c>
      <c r="R22" s="2">
        <v>17</v>
      </c>
      <c r="S22" s="2">
        <v>113</v>
      </c>
      <c r="T22" s="2">
        <v>270</v>
      </c>
      <c r="U22" s="2">
        <v>149</v>
      </c>
      <c r="V22" s="2">
        <v>142</v>
      </c>
      <c r="W22" s="2">
        <v>28</v>
      </c>
      <c r="X22" s="2">
        <v>7</v>
      </c>
      <c r="Y22" s="2">
        <v>0</v>
      </c>
      <c r="Z22" s="2">
        <v>1</v>
      </c>
      <c r="AA22" s="2">
        <v>2</v>
      </c>
      <c r="AB22" s="2">
        <v>1</v>
      </c>
      <c r="AC22" s="15">
        <v>1</v>
      </c>
    </row>
    <row r="23" spans="4:29" x14ac:dyDescent="0.25">
      <c r="D23" s="68"/>
      <c r="E23" s="8" t="s">
        <v>27</v>
      </c>
      <c r="F23" s="9"/>
      <c r="G23" s="12">
        <v>630</v>
      </c>
      <c r="H23" s="14">
        <v>553</v>
      </c>
      <c r="I23" s="2">
        <v>419</v>
      </c>
      <c r="J23" s="2">
        <v>336</v>
      </c>
      <c r="K23" s="2">
        <v>169</v>
      </c>
      <c r="L23" s="2">
        <v>127</v>
      </c>
      <c r="M23" s="2">
        <v>240</v>
      </c>
      <c r="N23" s="2">
        <v>116</v>
      </c>
      <c r="O23" s="2">
        <v>55</v>
      </c>
      <c r="P23" s="2">
        <v>133</v>
      </c>
      <c r="Q23" s="2">
        <v>34</v>
      </c>
      <c r="R23" s="2">
        <v>9</v>
      </c>
      <c r="S23" s="2">
        <v>75</v>
      </c>
      <c r="T23" s="2">
        <v>173</v>
      </c>
      <c r="U23" s="2">
        <v>97</v>
      </c>
      <c r="V23" s="2">
        <v>97</v>
      </c>
      <c r="W23" s="2">
        <v>18</v>
      </c>
      <c r="X23" s="2">
        <v>6</v>
      </c>
      <c r="Y23" s="2">
        <v>0</v>
      </c>
      <c r="Z23" s="2">
        <v>0</v>
      </c>
      <c r="AA23" s="2">
        <v>1</v>
      </c>
      <c r="AB23" s="2">
        <v>1</v>
      </c>
      <c r="AC23" s="15">
        <v>0</v>
      </c>
    </row>
    <row r="24" spans="4:29" x14ac:dyDescent="0.25">
      <c r="D24" s="68"/>
      <c r="E24" s="8" t="s">
        <v>28</v>
      </c>
      <c r="F24" s="9"/>
      <c r="G24" s="12">
        <v>359</v>
      </c>
      <c r="H24" s="14">
        <v>312</v>
      </c>
      <c r="I24" s="2">
        <v>238</v>
      </c>
      <c r="J24" s="2">
        <v>179</v>
      </c>
      <c r="K24" s="2">
        <v>83</v>
      </c>
      <c r="L24" s="2">
        <v>81</v>
      </c>
      <c r="M24" s="2">
        <v>150</v>
      </c>
      <c r="N24" s="2">
        <v>68</v>
      </c>
      <c r="O24" s="2">
        <v>26</v>
      </c>
      <c r="P24" s="2">
        <v>64</v>
      </c>
      <c r="Q24" s="2">
        <v>18</v>
      </c>
      <c r="R24" s="2">
        <v>8</v>
      </c>
      <c r="S24" s="2">
        <v>38</v>
      </c>
      <c r="T24" s="2">
        <v>97</v>
      </c>
      <c r="U24" s="2">
        <v>52</v>
      </c>
      <c r="V24" s="2">
        <v>45</v>
      </c>
      <c r="W24" s="2">
        <v>10</v>
      </c>
      <c r="X24" s="2">
        <v>1</v>
      </c>
      <c r="Y24" s="2">
        <v>0</v>
      </c>
      <c r="Z24" s="2">
        <v>1</v>
      </c>
      <c r="AA24" s="2">
        <v>1</v>
      </c>
      <c r="AB24" s="2">
        <v>0</v>
      </c>
      <c r="AC24" s="15">
        <v>1</v>
      </c>
    </row>
    <row r="25" spans="4:29" x14ac:dyDescent="0.25">
      <c r="D25" s="68"/>
      <c r="E25" s="8" t="s">
        <v>29</v>
      </c>
      <c r="F25" s="9"/>
      <c r="G25" s="12">
        <v>141</v>
      </c>
      <c r="H25" s="14">
        <v>121</v>
      </c>
      <c r="I25" s="2">
        <v>93</v>
      </c>
      <c r="J25" s="2">
        <v>76</v>
      </c>
      <c r="K25" s="2">
        <v>36</v>
      </c>
      <c r="L25" s="2">
        <v>30</v>
      </c>
      <c r="M25" s="2">
        <v>48</v>
      </c>
      <c r="N25" s="2">
        <v>20</v>
      </c>
      <c r="O25" s="2">
        <v>12</v>
      </c>
      <c r="P25" s="2">
        <v>29</v>
      </c>
      <c r="Q25" s="2">
        <v>8</v>
      </c>
      <c r="R25" s="2">
        <v>0</v>
      </c>
      <c r="S25" s="2">
        <v>16</v>
      </c>
      <c r="T25" s="2">
        <v>33</v>
      </c>
      <c r="U25" s="2">
        <v>22</v>
      </c>
      <c r="V25" s="2">
        <v>15</v>
      </c>
      <c r="W25" s="2">
        <v>2</v>
      </c>
      <c r="X25" s="2">
        <v>0</v>
      </c>
      <c r="Y25" s="2">
        <v>0</v>
      </c>
      <c r="Z25" s="2">
        <v>0</v>
      </c>
      <c r="AA25" s="2">
        <v>0</v>
      </c>
      <c r="AB25" s="2">
        <v>1</v>
      </c>
      <c r="AC25" s="15">
        <v>0</v>
      </c>
    </row>
    <row r="26" spans="4:29" x14ac:dyDescent="0.25">
      <c r="D26" s="67" t="s">
        <v>30</v>
      </c>
      <c r="E26" s="10" t="s">
        <v>31</v>
      </c>
      <c r="F26" s="7"/>
      <c r="G26" s="11">
        <v>721</v>
      </c>
      <c r="H26" s="13">
        <v>632</v>
      </c>
      <c r="I26" s="1">
        <v>468</v>
      </c>
      <c r="J26" s="1">
        <v>387</v>
      </c>
      <c r="K26" s="1">
        <v>190</v>
      </c>
      <c r="L26" s="1">
        <v>200</v>
      </c>
      <c r="M26" s="1">
        <v>273</v>
      </c>
      <c r="N26" s="1">
        <v>149</v>
      </c>
      <c r="O26" s="1">
        <v>75</v>
      </c>
      <c r="P26" s="1">
        <v>154</v>
      </c>
      <c r="Q26" s="1">
        <v>52</v>
      </c>
      <c r="R26" s="1">
        <v>16</v>
      </c>
      <c r="S26" s="1">
        <v>93</v>
      </c>
      <c r="T26" s="1">
        <v>174</v>
      </c>
      <c r="U26" s="1">
        <v>139</v>
      </c>
      <c r="V26" s="1">
        <v>94</v>
      </c>
      <c r="W26" s="1">
        <v>20</v>
      </c>
      <c r="X26" s="1">
        <v>5</v>
      </c>
      <c r="Y26" s="1">
        <v>1</v>
      </c>
      <c r="Z26" s="1">
        <v>1</v>
      </c>
      <c r="AA26" s="1">
        <v>2</v>
      </c>
      <c r="AB26" s="1">
        <v>2</v>
      </c>
      <c r="AC26" s="16">
        <v>0</v>
      </c>
    </row>
    <row r="27" spans="4:29" x14ac:dyDescent="0.25">
      <c r="D27" s="68"/>
      <c r="E27" s="8" t="s">
        <v>32</v>
      </c>
      <c r="F27" s="9"/>
      <c r="G27" s="12">
        <v>728</v>
      </c>
      <c r="H27" s="14">
        <v>637</v>
      </c>
      <c r="I27" s="2">
        <v>485</v>
      </c>
      <c r="J27" s="2">
        <v>372</v>
      </c>
      <c r="K27" s="2">
        <v>200</v>
      </c>
      <c r="L27" s="2">
        <v>102</v>
      </c>
      <c r="M27" s="2">
        <v>310</v>
      </c>
      <c r="N27" s="2">
        <v>135</v>
      </c>
      <c r="O27" s="2">
        <v>65</v>
      </c>
      <c r="P27" s="2">
        <v>155</v>
      </c>
      <c r="Q27" s="2">
        <v>35</v>
      </c>
      <c r="R27" s="2">
        <v>7</v>
      </c>
      <c r="S27" s="2">
        <v>76</v>
      </c>
      <c r="T27" s="2">
        <v>209</v>
      </c>
      <c r="U27" s="2">
        <v>82</v>
      </c>
      <c r="V27" s="2">
        <v>98</v>
      </c>
      <c r="W27" s="2">
        <v>17</v>
      </c>
      <c r="X27" s="2">
        <v>3</v>
      </c>
      <c r="Y27" s="2">
        <v>0</v>
      </c>
      <c r="Z27" s="2">
        <v>0</v>
      </c>
      <c r="AA27" s="2">
        <v>0</v>
      </c>
      <c r="AB27" s="2">
        <v>2</v>
      </c>
      <c r="AC27" s="15">
        <v>3</v>
      </c>
    </row>
    <row r="28" spans="4:29" x14ac:dyDescent="0.25">
      <c r="D28" s="67" t="s">
        <v>33</v>
      </c>
      <c r="E28" s="10" t="s">
        <v>34</v>
      </c>
      <c r="F28" s="7"/>
      <c r="G28" s="11">
        <v>1154</v>
      </c>
      <c r="H28" s="13">
        <v>1007</v>
      </c>
      <c r="I28" s="1">
        <v>766</v>
      </c>
      <c r="J28" s="1">
        <v>652</v>
      </c>
      <c r="K28" s="1">
        <v>338</v>
      </c>
      <c r="L28" s="1">
        <v>268</v>
      </c>
      <c r="M28" s="1">
        <v>485</v>
      </c>
      <c r="N28" s="1">
        <v>261</v>
      </c>
      <c r="O28" s="1">
        <v>130</v>
      </c>
      <c r="P28" s="1">
        <v>278</v>
      </c>
      <c r="Q28" s="1">
        <v>79</v>
      </c>
      <c r="R28" s="1">
        <v>20</v>
      </c>
      <c r="S28" s="1">
        <v>160</v>
      </c>
      <c r="T28" s="1">
        <v>354</v>
      </c>
      <c r="U28" s="1">
        <v>177</v>
      </c>
      <c r="V28" s="1">
        <v>144</v>
      </c>
      <c r="W28" s="1">
        <v>29</v>
      </c>
      <c r="X28" s="1">
        <v>7</v>
      </c>
      <c r="Y28" s="1">
        <v>1</v>
      </c>
      <c r="Z28" s="1">
        <v>1</v>
      </c>
      <c r="AA28" s="1">
        <v>2</v>
      </c>
      <c r="AB28" s="1">
        <v>4</v>
      </c>
      <c r="AC28" s="16">
        <v>2</v>
      </c>
    </row>
    <row r="29" spans="4:29" x14ac:dyDescent="0.25">
      <c r="D29" s="68"/>
      <c r="E29" s="8" t="s">
        <v>35</v>
      </c>
      <c r="F29" s="9"/>
      <c r="G29" s="12">
        <v>128</v>
      </c>
      <c r="H29" s="14">
        <v>112</v>
      </c>
      <c r="I29" s="2">
        <v>79</v>
      </c>
      <c r="J29" s="2">
        <v>36</v>
      </c>
      <c r="K29" s="2">
        <v>20</v>
      </c>
      <c r="L29" s="2">
        <v>9</v>
      </c>
      <c r="M29" s="2">
        <v>40</v>
      </c>
      <c r="N29" s="2">
        <v>5</v>
      </c>
      <c r="O29" s="2">
        <v>3</v>
      </c>
      <c r="P29" s="2">
        <v>10</v>
      </c>
      <c r="Q29" s="2">
        <v>4</v>
      </c>
      <c r="R29" s="2">
        <v>2</v>
      </c>
      <c r="S29" s="2">
        <v>3</v>
      </c>
      <c r="T29" s="2">
        <v>10</v>
      </c>
      <c r="U29" s="2">
        <v>18</v>
      </c>
      <c r="V29" s="2">
        <v>20</v>
      </c>
      <c r="W29" s="2">
        <v>4</v>
      </c>
      <c r="X29" s="2">
        <v>1</v>
      </c>
      <c r="Y29" s="2">
        <v>0</v>
      </c>
      <c r="Z29" s="2">
        <v>0</v>
      </c>
      <c r="AA29" s="2">
        <v>0</v>
      </c>
      <c r="AB29" s="2">
        <v>0</v>
      </c>
      <c r="AC29" s="15">
        <v>1</v>
      </c>
    </row>
    <row r="30" spans="4:29" x14ac:dyDescent="0.25">
      <c r="D30" s="68"/>
      <c r="E30" s="8" t="s">
        <v>36</v>
      </c>
      <c r="F30" s="9"/>
      <c r="G30" s="12">
        <v>123</v>
      </c>
      <c r="H30" s="14">
        <v>111</v>
      </c>
      <c r="I30" s="2">
        <v>84</v>
      </c>
      <c r="J30" s="2">
        <v>54</v>
      </c>
      <c r="K30" s="2">
        <v>19</v>
      </c>
      <c r="L30" s="2">
        <v>20</v>
      </c>
      <c r="M30" s="2">
        <v>45</v>
      </c>
      <c r="N30" s="2">
        <v>17</v>
      </c>
      <c r="O30" s="2">
        <v>6</v>
      </c>
      <c r="P30" s="2">
        <v>15</v>
      </c>
      <c r="Q30" s="2">
        <v>4</v>
      </c>
      <c r="R30" s="2">
        <v>1</v>
      </c>
      <c r="S30" s="2">
        <v>6</v>
      </c>
      <c r="T30" s="2">
        <v>17</v>
      </c>
      <c r="U30" s="2">
        <v>19</v>
      </c>
      <c r="V30" s="2">
        <v>21</v>
      </c>
      <c r="W30" s="2">
        <v>2</v>
      </c>
      <c r="X30" s="2">
        <v>0</v>
      </c>
      <c r="Y30" s="2">
        <v>0</v>
      </c>
      <c r="Z30" s="2">
        <v>0</v>
      </c>
      <c r="AA30" s="2">
        <v>0</v>
      </c>
      <c r="AB30" s="2">
        <v>0</v>
      </c>
      <c r="AC30" s="15">
        <v>0</v>
      </c>
    </row>
    <row r="31" spans="4:29" x14ac:dyDescent="0.25">
      <c r="D31" s="68"/>
      <c r="E31" s="8" t="s">
        <v>37</v>
      </c>
      <c r="F31" s="9"/>
      <c r="G31" s="12">
        <v>3</v>
      </c>
      <c r="H31" s="14">
        <v>3</v>
      </c>
      <c r="I31" s="2">
        <v>1</v>
      </c>
      <c r="J31" s="2">
        <v>2</v>
      </c>
      <c r="K31" s="2">
        <v>1</v>
      </c>
      <c r="L31" s="2">
        <v>0</v>
      </c>
      <c r="M31" s="2">
        <v>1</v>
      </c>
      <c r="N31" s="2">
        <v>0</v>
      </c>
      <c r="O31" s="2">
        <v>0</v>
      </c>
      <c r="P31" s="2">
        <v>0</v>
      </c>
      <c r="Q31" s="2">
        <v>0</v>
      </c>
      <c r="R31" s="2">
        <v>0</v>
      </c>
      <c r="S31" s="2">
        <v>0</v>
      </c>
      <c r="T31" s="2">
        <v>0</v>
      </c>
      <c r="U31" s="2">
        <v>1</v>
      </c>
      <c r="V31" s="2">
        <v>0</v>
      </c>
      <c r="W31" s="2">
        <v>0</v>
      </c>
      <c r="X31" s="2">
        <v>0</v>
      </c>
      <c r="Y31" s="2">
        <v>0</v>
      </c>
      <c r="Z31" s="2">
        <v>0</v>
      </c>
      <c r="AA31" s="2">
        <v>0</v>
      </c>
      <c r="AB31" s="2">
        <v>0</v>
      </c>
      <c r="AC31" s="15">
        <v>0</v>
      </c>
    </row>
    <row r="32" spans="4:29" x14ac:dyDescent="0.25">
      <c r="D32" s="68"/>
      <c r="E32" s="8" t="s">
        <v>38</v>
      </c>
      <c r="F32" s="9"/>
      <c r="G32" s="12">
        <v>41</v>
      </c>
      <c r="H32" s="14">
        <v>36</v>
      </c>
      <c r="I32" s="2">
        <v>23</v>
      </c>
      <c r="J32" s="2">
        <v>15</v>
      </c>
      <c r="K32" s="2">
        <v>12</v>
      </c>
      <c r="L32" s="2">
        <v>5</v>
      </c>
      <c r="M32" s="2">
        <v>12</v>
      </c>
      <c r="N32" s="2">
        <v>1</v>
      </c>
      <c r="O32" s="2">
        <v>1</v>
      </c>
      <c r="P32" s="2">
        <v>6</v>
      </c>
      <c r="Q32" s="2">
        <v>0</v>
      </c>
      <c r="R32" s="2">
        <v>0</v>
      </c>
      <c r="S32" s="2">
        <v>0</v>
      </c>
      <c r="T32" s="2">
        <v>2</v>
      </c>
      <c r="U32" s="2">
        <v>6</v>
      </c>
      <c r="V32" s="2">
        <v>7</v>
      </c>
      <c r="W32" s="2">
        <v>2</v>
      </c>
      <c r="X32" s="2">
        <v>0</v>
      </c>
      <c r="Y32" s="2">
        <v>0</v>
      </c>
      <c r="Z32" s="2">
        <v>0</v>
      </c>
      <c r="AA32" s="2">
        <v>0</v>
      </c>
      <c r="AB32" s="2">
        <v>0</v>
      </c>
      <c r="AC32" s="15">
        <v>0</v>
      </c>
    </row>
    <row r="33" spans="4:29" x14ac:dyDescent="0.25">
      <c r="D33" s="68"/>
      <c r="E33" s="8" t="s">
        <v>39</v>
      </c>
      <c r="F33" s="9"/>
      <c r="G33" s="12">
        <v>0</v>
      </c>
      <c r="H33" s="14">
        <v>0</v>
      </c>
      <c r="I33" s="2">
        <v>0</v>
      </c>
      <c r="J33" s="2">
        <v>0</v>
      </c>
      <c r="K33" s="2">
        <v>0</v>
      </c>
      <c r="L33" s="2">
        <v>0</v>
      </c>
      <c r="M33" s="2">
        <v>0</v>
      </c>
      <c r="N33" s="2">
        <v>0</v>
      </c>
      <c r="O33" s="2">
        <v>0</v>
      </c>
      <c r="P33" s="2">
        <v>0</v>
      </c>
      <c r="Q33" s="2">
        <v>0</v>
      </c>
      <c r="R33" s="2">
        <v>0</v>
      </c>
      <c r="S33" s="2">
        <v>0</v>
      </c>
      <c r="T33" s="2">
        <v>0</v>
      </c>
      <c r="U33" s="2">
        <v>0</v>
      </c>
      <c r="V33" s="2">
        <v>0</v>
      </c>
      <c r="W33" s="2">
        <v>0</v>
      </c>
      <c r="X33" s="2">
        <v>0</v>
      </c>
      <c r="Y33" s="2">
        <v>0</v>
      </c>
      <c r="Z33" s="2">
        <v>0</v>
      </c>
      <c r="AA33" s="2">
        <v>0</v>
      </c>
      <c r="AB33" s="2">
        <v>0</v>
      </c>
      <c r="AC33" s="15">
        <v>0</v>
      </c>
    </row>
    <row r="34" spans="4:29" x14ac:dyDescent="0.25">
      <c r="D34" s="67" t="s">
        <v>40</v>
      </c>
      <c r="E34" s="10" t="s">
        <v>41</v>
      </c>
      <c r="F34" s="7"/>
      <c r="G34" s="11">
        <v>721</v>
      </c>
      <c r="H34" s="13">
        <v>632</v>
      </c>
      <c r="I34" s="1">
        <v>468</v>
      </c>
      <c r="J34" s="1">
        <v>387</v>
      </c>
      <c r="K34" s="1">
        <v>190</v>
      </c>
      <c r="L34" s="1">
        <v>200</v>
      </c>
      <c r="M34" s="1">
        <v>273</v>
      </c>
      <c r="N34" s="1">
        <v>149</v>
      </c>
      <c r="O34" s="1">
        <v>75</v>
      </c>
      <c r="P34" s="1">
        <v>154</v>
      </c>
      <c r="Q34" s="1">
        <v>52</v>
      </c>
      <c r="R34" s="1">
        <v>16</v>
      </c>
      <c r="S34" s="1">
        <v>93</v>
      </c>
      <c r="T34" s="1">
        <v>174</v>
      </c>
      <c r="U34" s="1">
        <v>139</v>
      </c>
      <c r="V34" s="1">
        <v>94</v>
      </c>
      <c r="W34" s="1">
        <v>20</v>
      </c>
      <c r="X34" s="1">
        <v>5</v>
      </c>
      <c r="Y34" s="1">
        <v>1</v>
      </c>
      <c r="Z34" s="1">
        <v>1</v>
      </c>
      <c r="AA34" s="1">
        <v>2</v>
      </c>
      <c r="AB34" s="1">
        <v>2</v>
      </c>
      <c r="AC34" s="16">
        <v>0</v>
      </c>
    </row>
    <row r="35" spans="4:29" x14ac:dyDescent="0.25">
      <c r="D35" s="68"/>
      <c r="E35" s="8" t="s">
        <v>34</v>
      </c>
      <c r="F35" s="9"/>
      <c r="G35" s="12">
        <v>573</v>
      </c>
      <c r="H35" s="14">
        <v>500</v>
      </c>
      <c r="I35" s="2">
        <v>379</v>
      </c>
      <c r="J35" s="2">
        <v>331</v>
      </c>
      <c r="K35" s="2">
        <v>167</v>
      </c>
      <c r="L35" s="2">
        <v>180</v>
      </c>
      <c r="M35" s="2">
        <v>230</v>
      </c>
      <c r="N35" s="2">
        <v>138</v>
      </c>
      <c r="O35" s="2">
        <v>69</v>
      </c>
      <c r="P35" s="2">
        <v>138</v>
      </c>
      <c r="Q35" s="2">
        <v>45</v>
      </c>
      <c r="R35" s="2">
        <v>14</v>
      </c>
      <c r="S35" s="2">
        <v>86</v>
      </c>
      <c r="T35" s="2">
        <v>155</v>
      </c>
      <c r="U35" s="2">
        <v>111</v>
      </c>
      <c r="V35" s="2">
        <v>69</v>
      </c>
      <c r="W35" s="2">
        <v>15</v>
      </c>
      <c r="X35" s="2">
        <v>5</v>
      </c>
      <c r="Y35" s="2">
        <v>1</v>
      </c>
      <c r="Z35" s="2">
        <v>1</v>
      </c>
      <c r="AA35" s="2">
        <v>2</v>
      </c>
      <c r="AB35" s="2">
        <v>2</v>
      </c>
      <c r="AC35" s="15">
        <v>0</v>
      </c>
    </row>
    <row r="36" spans="4:29" x14ac:dyDescent="0.25">
      <c r="D36" s="68"/>
      <c r="E36" s="8" t="s">
        <v>35</v>
      </c>
      <c r="F36" s="9"/>
      <c r="G36" s="12">
        <v>66</v>
      </c>
      <c r="H36" s="14">
        <v>59</v>
      </c>
      <c r="I36" s="2">
        <v>39</v>
      </c>
      <c r="J36" s="2">
        <v>21</v>
      </c>
      <c r="K36" s="2">
        <v>11</v>
      </c>
      <c r="L36" s="2">
        <v>4</v>
      </c>
      <c r="M36" s="2">
        <v>18</v>
      </c>
      <c r="N36" s="2">
        <v>1</v>
      </c>
      <c r="O36" s="2">
        <v>2</v>
      </c>
      <c r="P36" s="2">
        <v>5</v>
      </c>
      <c r="Q36" s="2">
        <v>3</v>
      </c>
      <c r="R36" s="2">
        <v>1</v>
      </c>
      <c r="S36" s="2">
        <v>3</v>
      </c>
      <c r="T36" s="2">
        <v>8</v>
      </c>
      <c r="U36" s="2">
        <v>12</v>
      </c>
      <c r="V36" s="2">
        <v>9</v>
      </c>
      <c r="W36" s="2">
        <v>2</v>
      </c>
      <c r="X36" s="2">
        <v>0</v>
      </c>
      <c r="Y36" s="2">
        <v>0</v>
      </c>
      <c r="Z36" s="2">
        <v>0</v>
      </c>
      <c r="AA36" s="2">
        <v>0</v>
      </c>
      <c r="AB36" s="2">
        <v>0</v>
      </c>
      <c r="AC36" s="15">
        <v>0</v>
      </c>
    </row>
    <row r="37" spans="4:29" x14ac:dyDescent="0.25">
      <c r="D37" s="68"/>
      <c r="E37" s="8" t="s">
        <v>36</v>
      </c>
      <c r="F37" s="9"/>
      <c r="G37" s="12">
        <v>58</v>
      </c>
      <c r="H37" s="14">
        <v>51</v>
      </c>
      <c r="I37" s="2">
        <v>38</v>
      </c>
      <c r="J37" s="2">
        <v>26</v>
      </c>
      <c r="K37" s="2">
        <v>7</v>
      </c>
      <c r="L37" s="2">
        <v>12</v>
      </c>
      <c r="M37" s="2">
        <v>20</v>
      </c>
      <c r="N37" s="2">
        <v>10</v>
      </c>
      <c r="O37" s="2">
        <v>4</v>
      </c>
      <c r="P37" s="2">
        <v>7</v>
      </c>
      <c r="Q37" s="2">
        <v>4</v>
      </c>
      <c r="R37" s="2">
        <v>1</v>
      </c>
      <c r="S37" s="2">
        <v>4</v>
      </c>
      <c r="T37" s="2">
        <v>9</v>
      </c>
      <c r="U37" s="2">
        <v>12</v>
      </c>
      <c r="V37" s="2">
        <v>12</v>
      </c>
      <c r="W37" s="2">
        <v>2</v>
      </c>
      <c r="X37" s="2">
        <v>0</v>
      </c>
      <c r="Y37" s="2">
        <v>0</v>
      </c>
      <c r="Z37" s="2">
        <v>0</v>
      </c>
      <c r="AA37" s="2">
        <v>0</v>
      </c>
      <c r="AB37" s="2">
        <v>0</v>
      </c>
      <c r="AC37" s="15">
        <v>0</v>
      </c>
    </row>
    <row r="38" spans="4:29" x14ac:dyDescent="0.25">
      <c r="D38" s="68"/>
      <c r="E38" s="8" t="s">
        <v>38</v>
      </c>
      <c r="F38" s="9"/>
      <c r="G38" s="12">
        <v>23</v>
      </c>
      <c r="H38" s="14">
        <v>21</v>
      </c>
      <c r="I38" s="2">
        <v>12</v>
      </c>
      <c r="J38" s="2">
        <v>8</v>
      </c>
      <c r="K38" s="2">
        <v>5</v>
      </c>
      <c r="L38" s="2">
        <v>4</v>
      </c>
      <c r="M38" s="2">
        <v>5</v>
      </c>
      <c r="N38" s="2">
        <v>0</v>
      </c>
      <c r="O38" s="2">
        <v>0</v>
      </c>
      <c r="P38" s="2">
        <v>4</v>
      </c>
      <c r="Q38" s="2">
        <v>0</v>
      </c>
      <c r="R38" s="2">
        <v>0</v>
      </c>
      <c r="S38" s="2">
        <v>0</v>
      </c>
      <c r="T38" s="2">
        <v>2</v>
      </c>
      <c r="U38" s="2">
        <v>4</v>
      </c>
      <c r="V38" s="2">
        <v>4</v>
      </c>
      <c r="W38" s="2">
        <v>1</v>
      </c>
      <c r="X38" s="2">
        <v>0</v>
      </c>
      <c r="Y38" s="2">
        <v>0</v>
      </c>
      <c r="Z38" s="2">
        <v>0</v>
      </c>
      <c r="AA38" s="2">
        <v>0</v>
      </c>
      <c r="AB38" s="2">
        <v>0</v>
      </c>
      <c r="AC38" s="15">
        <v>0</v>
      </c>
    </row>
    <row r="39" spans="4:29" x14ac:dyDescent="0.25">
      <c r="D39" s="68"/>
      <c r="E39" s="8" t="s">
        <v>37</v>
      </c>
      <c r="F39" s="9"/>
      <c r="G39" s="12">
        <v>1</v>
      </c>
      <c r="H39" s="14">
        <v>1</v>
      </c>
      <c r="I39" s="2">
        <v>0</v>
      </c>
      <c r="J39" s="2">
        <v>1</v>
      </c>
      <c r="K39" s="2">
        <v>0</v>
      </c>
      <c r="L39" s="2">
        <v>0</v>
      </c>
      <c r="M39" s="2">
        <v>0</v>
      </c>
      <c r="N39" s="2">
        <v>0</v>
      </c>
      <c r="O39" s="2">
        <v>0</v>
      </c>
      <c r="P39" s="2">
        <v>0</v>
      </c>
      <c r="Q39" s="2">
        <v>0</v>
      </c>
      <c r="R39" s="2">
        <v>0</v>
      </c>
      <c r="S39" s="2">
        <v>0</v>
      </c>
      <c r="T39" s="2">
        <v>0</v>
      </c>
      <c r="U39" s="2">
        <v>0</v>
      </c>
      <c r="V39" s="2">
        <v>0</v>
      </c>
      <c r="W39" s="2">
        <v>0</v>
      </c>
      <c r="X39" s="2">
        <v>0</v>
      </c>
      <c r="Y39" s="2">
        <v>0</v>
      </c>
      <c r="Z39" s="2">
        <v>0</v>
      </c>
      <c r="AA39" s="2">
        <v>0</v>
      </c>
      <c r="AB39" s="2">
        <v>0</v>
      </c>
      <c r="AC39" s="15">
        <v>0</v>
      </c>
    </row>
    <row r="40" spans="4:29" x14ac:dyDescent="0.25">
      <c r="D40" s="68"/>
      <c r="E40" s="8" t="s">
        <v>39</v>
      </c>
      <c r="F40" s="9"/>
      <c r="G40" s="12">
        <v>0</v>
      </c>
      <c r="H40" s="14">
        <v>0</v>
      </c>
      <c r="I40" s="2">
        <v>0</v>
      </c>
      <c r="J40" s="2">
        <v>0</v>
      </c>
      <c r="K40" s="2">
        <v>0</v>
      </c>
      <c r="L40" s="2">
        <v>0</v>
      </c>
      <c r="M40" s="2">
        <v>0</v>
      </c>
      <c r="N40" s="2">
        <v>0</v>
      </c>
      <c r="O40" s="2">
        <v>0</v>
      </c>
      <c r="P40" s="2">
        <v>0</v>
      </c>
      <c r="Q40" s="2">
        <v>0</v>
      </c>
      <c r="R40" s="2">
        <v>0</v>
      </c>
      <c r="S40" s="2">
        <v>0</v>
      </c>
      <c r="T40" s="2">
        <v>0</v>
      </c>
      <c r="U40" s="2">
        <v>0</v>
      </c>
      <c r="V40" s="2">
        <v>0</v>
      </c>
      <c r="W40" s="2">
        <v>0</v>
      </c>
      <c r="X40" s="2">
        <v>0</v>
      </c>
      <c r="Y40" s="2">
        <v>0</v>
      </c>
      <c r="Z40" s="2">
        <v>0</v>
      </c>
      <c r="AA40" s="2">
        <v>0</v>
      </c>
      <c r="AB40" s="2">
        <v>0</v>
      </c>
      <c r="AC40" s="15">
        <v>0</v>
      </c>
    </row>
    <row r="41" spans="4:29" x14ac:dyDescent="0.25">
      <c r="D41" s="68"/>
      <c r="E41" s="8" t="s">
        <v>42</v>
      </c>
      <c r="F41" s="9"/>
      <c r="G41" s="12">
        <v>728</v>
      </c>
      <c r="H41" s="14">
        <v>637</v>
      </c>
      <c r="I41" s="2">
        <v>485</v>
      </c>
      <c r="J41" s="2">
        <v>372</v>
      </c>
      <c r="K41" s="2">
        <v>200</v>
      </c>
      <c r="L41" s="2">
        <v>102</v>
      </c>
      <c r="M41" s="2">
        <v>310</v>
      </c>
      <c r="N41" s="2">
        <v>135</v>
      </c>
      <c r="O41" s="2">
        <v>65</v>
      </c>
      <c r="P41" s="2">
        <v>155</v>
      </c>
      <c r="Q41" s="2">
        <v>35</v>
      </c>
      <c r="R41" s="2">
        <v>7</v>
      </c>
      <c r="S41" s="2">
        <v>76</v>
      </c>
      <c r="T41" s="2">
        <v>209</v>
      </c>
      <c r="U41" s="2">
        <v>82</v>
      </c>
      <c r="V41" s="2">
        <v>98</v>
      </c>
      <c r="W41" s="2">
        <v>17</v>
      </c>
      <c r="X41" s="2">
        <v>3</v>
      </c>
      <c r="Y41" s="2">
        <v>0</v>
      </c>
      <c r="Z41" s="2">
        <v>0</v>
      </c>
      <c r="AA41" s="2">
        <v>0</v>
      </c>
      <c r="AB41" s="2">
        <v>2</v>
      </c>
      <c r="AC41" s="15">
        <v>3</v>
      </c>
    </row>
    <row r="42" spans="4:29" x14ac:dyDescent="0.25">
      <c r="D42" s="68"/>
      <c r="E42" s="8" t="s">
        <v>34</v>
      </c>
      <c r="F42" s="9"/>
      <c r="G42" s="12">
        <v>581</v>
      </c>
      <c r="H42" s="14">
        <v>507</v>
      </c>
      <c r="I42" s="2">
        <v>387</v>
      </c>
      <c r="J42" s="2">
        <v>321</v>
      </c>
      <c r="K42" s="2">
        <v>171</v>
      </c>
      <c r="L42" s="2">
        <v>88</v>
      </c>
      <c r="M42" s="2">
        <v>255</v>
      </c>
      <c r="N42" s="2">
        <v>123</v>
      </c>
      <c r="O42" s="2">
        <v>61</v>
      </c>
      <c r="P42" s="2">
        <v>140</v>
      </c>
      <c r="Q42" s="2">
        <v>34</v>
      </c>
      <c r="R42" s="2">
        <v>6</v>
      </c>
      <c r="S42" s="2">
        <v>74</v>
      </c>
      <c r="T42" s="2">
        <v>199</v>
      </c>
      <c r="U42" s="2">
        <v>66</v>
      </c>
      <c r="V42" s="2">
        <v>75</v>
      </c>
      <c r="W42" s="2">
        <v>14</v>
      </c>
      <c r="X42" s="2">
        <v>2</v>
      </c>
      <c r="Y42" s="2">
        <v>0</v>
      </c>
      <c r="Z42" s="2">
        <v>0</v>
      </c>
      <c r="AA42" s="2">
        <v>0</v>
      </c>
      <c r="AB42" s="2">
        <v>2</v>
      </c>
      <c r="AC42" s="15">
        <v>2</v>
      </c>
    </row>
    <row r="43" spans="4:29" x14ac:dyDescent="0.25">
      <c r="D43" s="68"/>
      <c r="E43" s="8" t="s">
        <v>35</v>
      </c>
      <c r="F43" s="9"/>
      <c r="G43" s="12">
        <v>62</v>
      </c>
      <c r="H43" s="14">
        <v>53</v>
      </c>
      <c r="I43" s="2">
        <v>40</v>
      </c>
      <c r="J43" s="2">
        <v>15</v>
      </c>
      <c r="K43" s="2">
        <v>9</v>
      </c>
      <c r="L43" s="2">
        <v>5</v>
      </c>
      <c r="M43" s="2">
        <v>22</v>
      </c>
      <c r="N43" s="2">
        <v>4</v>
      </c>
      <c r="O43" s="2">
        <v>1</v>
      </c>
      <c r="P43" s="2">
        <v>5</v>
      </c>
      <c r="Q43" s="2">
        <v>1</v>
      </c>
      <c r="R43" s="2">
        <v>1</v>
      </c>
      <c r="S43" s="2">
        <v>0</v>
      </c>
      <c r="T43" s="2">
        <v>2</v>
      </c>
      <c r="U43" s="2">
        <v>6</v>
      </c>
      <c r="V43" s="2">
        <v>11</v>
      </c>
      <c r="W43" s="2">
        <v>2</v>
      </c>
      <c r="X43" s="2">
        <v>1</v>
      </c>
      <c r="Y43" s="2">
        <v>0</v>
      </c>
      <c r="Z43" s="2">
        <v>0</v>
      </c>
      <c r="AA43" s="2">
        <v>0</v>
      </c>
      <c r="AB43" s="2">
        <v>0</v>
      </c>
      <c r="AC43" s="15">
        <v>1</v>
      </c>
    </row>
    <row r="44" spans="4:29" x14ac:dyDescent="0.25">
      <c r="D44" s="68"/>
      <c r="E44" s="8" t="s">
        <v>36</v>
      </c>
      <c r="F44" s="9"/>
      <c r="G44" s="12">
        <v>65</v>
      </c>
      <c r="H44" s="14">
        <v>60</v>
      </c>
      <c r="I44" s="2">
        <v>46</v>
      </c>
      <c r="J44" s="2">
        <v>28</v>
      </c>
      <c r="K44" s="2">
        <v>12</v>
      </c>
      <c r="L44" s="2">
        <v>8</v>
      </c>
      <c r="M44" s="2">
        <v>25</v>
      </c>
      <c r="N44" s="2">
        <v>7</v>
      </c>
      <c r="O44" s="2">
        <v>2</v>
      </c>
      <c r="P44" s="2">
        <v>8</v>
      </c>
      <c r="Q44" s="2">
        <v>0</v>
      </c>
      <c r="R44" s="2">
        <v>0</v>
      </c>
      <c r="S44" s="2">
        <v>2</v>
      </c>
      <c r="T44" s="2">
        <v>8</v>
      </c>
      <c r="U44" s="2">
        <v>7</v>
      </c>
      <c r="V44" s="2">
        <v>9</v>
      </c>
      <c r="W44" s="2">
        <v>0</v>
      </c>
      <c r="X44" s="2">
        <v>0</v>
      </c>
      <c r="Y44" s="2">
        <v>0</v>
      </c>
      <c r="Z44" s="2">
        <v>0</v>
      </c>
      <c r="AA44" s="2">
        <v>0</v>
      </c>
      <c r="AB44" s="2">
        <v>0</v>
      </c>
      <c r="AC44" s="15">
        <v>0</v>
      </c>
    </row>
    <row r="45" spans="4:29" x14ac:dyDescent="0.25">
      <c r="D45" s="68"/>
      <c r="E45" s="8" t="s">
        <v>38</v>
      </c>
      <c r="F45" s="9"/>
      <c r="G45" s="12">
        <v>18</v>
      </c>
      <c r="H45" s="14">
        <v>15</v>
      </c>
      <c r="I45" s="2">
        <v>11</v>
      </c>
      <c r="J45" s="2">
        <v>7</v>
      </c>
      <c r="K45" s="2">
        <v>7</v>
      </c>
      <c r="L45" s="2">
        <v>1</v>
      </c>
      <c r="M45" s="2">
        <v>7</v>
      </c>
      <c r="N45" s="2">
        <v>1</v>
      </c>
      <c r="O45" s="2">
        <v>1</v>
      </c>
      <c r="P45" s="2">
        <v>2</v>
      </c>
      <c r="Q45" s="2">
        <v>0</v>
      </c>
      <c r="R45" s="2">
        <v>0</v>
      </c>
      <c r="S45" s="2">
        <v>0</v>
      </c>
      <c r="T45" s="2">
        <v>0</v>
      </c>
      <c r="U45" s="2">
        <v>2</v>
      </c>
      <c r="V45" s="2">
        <v>3</v>
      </c>
      <c r="W45" s="2">
        <v>1</v>
      </c>
      <c r="X45" s="2">
        <v>0</v>
      </c>
      <c r="Y45" s="2">
        <v>0</v>
      </c>
      <c r="Z45" s="2">
        <v>0</v>
      </c>
      <c r="AA45" s="2">
        <v>0</v>
      </c>
      <c r="AB45" s="2">
        <v>0</v>
      </c>
      <c r="AC45" s="15">
        <v>0</v>
      </c>
    </row>
    <row r="46" spans="4:29" x14ac:dyDescent="0.25">
      <c r="D46" s="68"/>
      <c r="E46" s="8" t="s">
        <v>37</v>
      </c>
      <c r="F46" s="9"/>
      <c r="G46" s="12">
        <v>2</v>
      </c>
      <c r="H46" s="14">
        <v>2</v>
      </c>
      <c r="I46" s="2">
        <v>1</v>
      </c>
      <c r="J46" s="2">
        <v>1</v>
      </c>
      <c r="K46" s="2">
        <v>1</v>
      </c>
      <c r="L46" s="2">
        <v>0</v>
      </c>
      <c r="M46" s="2">
        <v>1</v>
      </c>
      <c r="N46" s="2">
        <v>0</v>
      </c>
      <c r="O46" s="2">
        <v>0</v>
      </c>
      <c r="P46" s="2">
        <v>0</v>
      </c>
      <c r="Q46" s="2">
        <v>0</v>
      </c>
      <c r="R46" s="2">
        <v>0</v>
      </c>
      <c r="S46" s="2">
        <v>0</v>
      </c>
      <c r="T46" s="2">
        <v>0</v>
      </c>
      <c r="U46" s="2">
        <v>1</v>
      </c>
      <c r="V46" s="2">
        <v>0</v>
      </c>
      <c r="W46" s="2">
        <v>0</v>
      </c>
      <c r="X46" s="2">
        <v>0</v>
      </c>
      <c r="Y46" s="2">
        <v>0</v>
      </c>
      <c r="Z46" s="2">
        <v>0</v>
      </c>
      <c r="AA46" s="2">
        <v>0</v>
      </c>
      <c r="AB46" s="2">
        <v>0</v>
      </c>
      <c r="AC46" s="15">
        <v>0</v>
      </c>
    </row>
    <row r="47" spans="4:29" x14ac:dyDescent="0.25">
      <c r="D47" s="68"/>
      <c r="E47" s="8" t="s">
        <v>39</v>
      </c>
      <c r="F47" s="9"/>
      <c r="G47" s="12">
        <v>0</v>
      </c>
      <c r="H47" s="14">
        <v>0</v>
      </c>
      <c r="I47" s="2">
        <v>0</v>
      </c>
      <c r="J47" s="2">
        <v>0</v>
      </c>
      <c r="K47" s="2">
        <v>0</v>
      </c>
      <c r="L47" s="2">
        <v>0</v>
      </c>
      <c r="M47" s="2">
        <v>0</v>
      </c>
      <c r="N47" s="2">
        <v>0</v>
      </c>
      <c r="O47" s="2">
        <v>0</v>
      </c>
      <c r="P47" s="2">
        <v>0</v>
      </c>
      <c r="Q47" s="2">
        <v>0</v>
      </c>
      <c r="R47" s="2">
        <v>0</v>
      </c>
      <c r="S47" s="2">
        <v>0</v>
      </c>
      <c r="T47" s="2">
        <v>0</v>
      </c>
      <c r="U47" s="2">
        <v>0</v>
      </c>
      <c r="V47" s="2">
        <v>0</v>
      </c>
      <c r="W47" s="2">
        <v>0</v>
      </c>
      <c r="X47" s="2">
        <v>0</v>
      </c>
      <c r="Y47" s="2">
        <v>0</v>
      </c>
      <c r="Z47" s="2">
        <v>0</v>
      </c>
      <c r="AA47" s="2">
        <v>0</v>
      </c>
      <c r="AB47" s="2">
        <v>0</v>
      </c>
      <c r="AC47" s="15">
        <v>0</v>
      </c>
    </row>
    <row r="48" spans="4:29" x14ac:dyDescent="0.25">
      <c r="D48" s="67" t="s">
        <v>43</v>
      </c>
      <c r="E48" s="10" t="s">
        <v>44</v>
      </c>
      <c r="F48" s="7"/>
      <c r="G48" s="11">
        <v>292</v>
      </c>
      <c r="H48" s="13">
        <v>259</v>
      </c>
      <c r="I48" s="1">
        <v>186</v>
      </c>
      <c r="J48" s="1">
        <v>105</v>
      </c>
      <c r="K48" s="1">
        <v>51</v>
      </c>
      <c r="L48" s="1">
        <v>34</v>
      </c>
      <c r="M48" s="1">
        <v>97</v>
      </c>
      <c r="N48" s="1">
        <v>23</v>
      </c>
      <c r="O48" s="1">
        <v>10</v>
      </c>
      <c r="P48" s="1">
        <v>31</v>
      </c>
      <c r="Q48" s="1">
        <v>8</v>
      </c>
      <c r="R48" s="1">
        <v>3</v>
      </c>
      <c r="S48" s="1">
        <v>9</v>
      </c>
      <c r="T48" s="1">
        <v>29</v>
      </c>
      <c r="U48" s="1">
        <v>43</v>
      </c>
      <c r="V48" s="1">
        <v>48</v>
      </c>
      <c r="W48" s="1">
        <v>8</v>
      </c>
      <c r="X48" s="1">
        <v>1</v>
      </c>
      <c r="Y48" s="1">
        <v>0</v>
      </c>
      <c r="Z48" s="1">
        <v>0</v>
      </c>
      <c r="AA48" s="1">
        <v>0</v>
      </c>
      <c r="AB48" s="1">
        <v>0</v>
      </c>
      <c r="AC48" s="16">
        <v>1</v>
      </c>
    </row>
    <row r="49" spans="4:29" x14ac:dyDescent="0.25">
      <c r="D49" s="68"/>
      <c r="E49" s="8" t="s">
        <v>45</v>
      </c>
      <c r="F49" s="9"/>
      <c r="G49" s="12">
        <v>139</v>
      </c>
      <c r="H49" s="14">
        <v>126</v>
      </c>
      <c r="I49" s="2">
        <v>97</v>
      </c>
      <c r="J49" s="2">
        <v>40</v>
      </c>
      <c r="K49" s="2">
        <v>20</v>
      </c>
      <c r="L49" s="2">
        <v>16</v>
      </c>
      <c r="M49" s="2">
        <v>49</v>
      </c>
      <c r="N49" s="2">
        <v>11</v>
      </c>
      <c r="O49" s="2">
        <v>5</v>
      </c>
      <c r="P49" s="2">
        <v>15</v>
      </c>
      <c r="Q49" s="2">
        <v>5</v>
      </c>
      <c r="R49" s="2">
        <v>2</v>
      </c>
      <c r="S49" s="2">
        <v>5</v>
      </c>
      <c r="T49" s="2">
        <v>13</v>
      </c>
      <c r="U49" s="2">
        <v>22</v>
      </c>
      <c r="V49" s="2">
        <v>28</v>
      </c>
      <c r="W49" s="2">
        <v>2</v>
      </c>
      <c r="X49" s="2">
        <v>1</v>
      </c>
      <c r="Y49" s="2">
        <v>0</v>
      </c>
      <c r="Z49" s="2">
        <v>0</v>
      </c>
      <c r="AA49" s="2">
        <v>0</v>
      </c>
      <c r="AB49" s="2">
        <v>0</v>
      </c>
      <c r="AC49" s="15">
        <v>0</v>
      </c>
    </row>
    <row r="50" spans="4:29" x14ac:dyDescent="0.25">
      <c r="D50" s="68"/>
      <c r="E50" s="8" t="s">
        <v>46</v>
      </c>
      <c r="F50" s="9"/>
      <c r="G50" s="12">
        <v>153</v>
      </c>
      <c r="H50" s="14">
        <v>133</v>
      </c>
      <c r="I50" s="2">
        <v>89</v>
      </c>
      <c r="J50" s="2">
        <v>65</v>
      </c>
      <c r="K50" s="2">
        <v>31</v>
      </c>
      <c r="L50" s="2">
        <v>18</v>
      </c>
      <c r="M50" s="2">
        <v>48</v>
      </c>
      <c r="N50" s="2">
        <v>12</v>
      </c>
      <c r="O50" s="2">
        <v>5</v>
      </c>
      <c r="P50" s="2">
        <v>16</v>
      </c>
      <c r="Q50" s="2">
        <v>3</v>
      </c>
      <c r="R50" s="2">
        <v>1</v>
      </c>
      <c r="S50" s="2">
        <v>4</v>
      </c>
      <c r="T50" s="2">
        <v>16</v>
      </c>
      <c r="U50" s="2">
        <v>21</v>
      </c>
      <c r="V50" s="2">
        <v>20</v>
      </c>
      <c r="W50" s="2">
        <v>6</v>
      </c>
      <c r="X50" s="2">
        <v>0</v>
      </c>
      <c r="Y50" s="2">
        <v>0</v>
      </c>
      <c r="Z50" s="2">
        <v>0</v>
      </c>
      <c r="AA50" s="2">
        <v>0</v>
      </c>
      <c r="AB50" s="2">
        <v>0</v>
      </c>
      <c r="AC50" s="15">
        <v>1</v>
      </c>
    </row>
    <row r="51" spans="4:29" x14ac:dyDescent="0.25">
      <c r="D51" s="68"/>
      <c r="E51" s="8" t="s">
        <v>47</v>
      </c>
      <c r="F51" s="9"/>
      <c r="G51" s="12">
        <v>1154</v>
      </c>
      <c r="H51" s="14">
        <v>1007</v>
      </c>
      <c r="I51" s="2">
        <v>766</v>
      </c>
      <c r="J51" s="2">
        <v>652</v>
      </c>
      <c r="K51" s="2">
        <v>338</v>
      </c>
      <c r="L51" s="2">
        <v>268</v>
      </c>
      <c r="M51" s="2">
        <v>485</v>
      </c>
      <c r="N51" s="2">
        <v>261</v>
      </c>
      <c r="O51" s="2">
        <v>130</v>
      </c>
      <c r="P51" s="2">
        <v>278</v>
      </c>
      <c r="Q51" s="2">
        <v>79</v>
      </c>
      <c r="R51" s="2">
        <v>20</v>
      </c>
      <c r="S51" s="2">
        <v>160</v>
      </c>
      <c r="T51" s="2">
        <v>354</v>
      </c>
      <c r="U51" s="2">
        <v>177</v>
      </c>
      <c r="V51" s="2">
        <v>144</v>
      </c>
      <c r="W51" s="2">
        <v>29</v>
      </c>
      <c r="X51" s="2">
        <v>7</v>
      </c>
      <c r="Y51" s="2">
        <v>1</v>
      </c>
      <c r="Z51" s="2">
        <v>1</v>
      </c>
      <c r="AA51" s="2">
        <v>2</v>
      </c>
      <c r="AB51" s="2">
        <v>4</v>
      </c>
      <c r="AC51" s="15">
        <v>2</v>
      </c>
    </row>
    <row r="52" spans="4:29" x14ac:dyDescent="0.25">
      <c r="D52" s="68"/>
      <c r="E52" s="8" t="s">
        <v>48</v>
      </c>
      <c r="F52" s="9"/>
      <c r="G52" s="12">
        <v>170</v>
      </c>
      <c r="H52" s="14">
        <v>150</v>
      </c>
      <c r="I52" s="2">
        <v>106</v>
      </c>
      <c r="J52" s="2">
        <v>94</v>
      </c>
      <c r="K52" s="2">
        <v>52</v>
      </c>
      <c r="L52" s="2">
        <v>30</v>
      </c>
      <c r="M52" s="2">
        <v>64</v>
      </c>
      <c r="N52" s="2">
        <v>37</v>
      </c>
      <c r="O52" s="2">
        <v>21</v>
      </c>
      <c r="P52" s="2">
        <v>32</v>
      </c>
      <c r="Q52" s="2">
        <v>12</v>
      </c>
      <c r="R52" s="2">
        <v>3</v>
      </c>
      <c r="S52" s="2">
        <v>19</v>
      </c>
      <c r="T52" s="2">
        <v>37</v>
      </c>
      <c r="U52" s="2">
        <v>29</v>
      </c>
      <c r="V52" s="2">
        <v>28</v>
      </c>
      <c r="W52" s="2">
        <v>7</v>
      </c>
      <c r="X52" s="2">
        <v>0</v>
      </c>
      <c r="Y52" s="2">
        <v>0</v>
      </c>
      <c r="Z52" s="2">
        <v>1</v>
      </c>
      <c r="AA52" s="2">
        <v>0</v>
      </c>
      <c r="AB52" s="2">
        <v>1</v>
      </c>
      <c r="AC52" s="15">
        <v>0</v>
      </c>
    </row>
    <row r="53" spans="4:29" x14ac:dyDescent="0.25">
      <c r="D53" s="68"/>
      <c r="E53" s="8" t="s">
        <v>49</v>
      </c>
      <c r="F53" s="9"/>
      <c r="G53" s="12">
        <v>168</v>
      </c>
      <c r="H53" s="14">
        <v>154</v>
      </c>
      <c r="I53" s="2">
        <v>121</v>
      </c>
      <c r="J53" s="2">
        <v>101</v>
      </c>
      <c r="K53" s="2">
        <v>60</v>
      </c>
      <c r="L53" s="2">
        <v>36</v>
      </c>
      <c r="M53" s="2">
        <v>66</v>
      </c>
      <c r="N53" s="2">
        <v>25</v>
      </c>
      <c r="O53" s="2">
        <v>25</v>
      </c>
      <c r="P53" s="2">
        <v>42</v>
      </c>
      <c r="Q53" s="2">
        <v>12</v>
      </c>
      <c r="R53" s="2">
        <v>1</v>
      </c>
      <c r="S53" s="2">
        <v>18</v>
      </c>
      <c r="T53" s="2">
        <v>49</v>
      </c>
      <c r="U53" s="2">
        <v>28</v>
      </c>
      <c r="V53" s="2">
        <v>22</v>
      </c>
      <c r="W53" s="2">
        <v>5</v>
      </c>
      <c r="X53" s="2">
        <v>0</v>
      </c>
      <c r="Y53" s="2">
        <v>0</v>
      </c>
      <c r="Z53" s="2">
        <v>0</v>
      </c>
      <c r="AA53" s="2">
        <v>0</v>
      </c>
      <c r="AB53" s="2">
        <v>0</v>
      </c>
      <c r="AC53" s="15">
        <v>0</v>
      </c>
    </row>
    <row r="54" spans="4:29" x14ac:dyDescent="0.25">
      <c r="D54" s="68"/>
      <c r="E54" s="8" t="s">
        <v>50</v>
      </c>
      <c r="F54" s="9"/>
      <c r="G54" s="12">
        <v>174</v>
      </c>
      <c r="H54" s="14">
        <v>153</v>
      </c>
      <c r="I54" s="2">
        <v>123</v>
      </c>
      <c r="J54" s="2">
        <v>114</v>
      </c>
      <c r="K54" s="2">
        <v>47</v>
      </c>
      <c r="L54" s="2">
        <v>38</v>
      </c>
      <c r="M54" s="2">
        <v>72</v>
      </c>
      <c r="N54" s="2">
        <v>35</v>
      </c>
      <c r="O54" s="2">
        <v>21</v>
      </c>
      <c r="P54" s="2">
        <v>44</v>
      </c>
      <c r="Q54" s="2">
        <v>8</v>
      </c>
      <c r="R54" s="2">
        <v>1</v>
      </c>
      <c r="S54" s="2">
        <v>28</v>
      </c>
      <c r="T54" s="2">
        <v>44</v>
      </c>
      <c r="U54" s="2">
        <v>22</v>
      </c>
      <c r="V54" s="2">
        <v>11</v>
      </c>
      <c r="W54" s="2">
        <v>9</v>
      </c>
      <c r="X54" s="2">
        <v>1</v>
      </c>
      <c r="Y54" s="2">
        <v>0</v>
      </c>
      <c r="Z54" s="2">
        <v>0</v>
      </c>
      <c r="AA54" s="2">
        <v>0</v>
      </c>
      <c r="AB54" s="2">
        <v>2</v>
      </c>
      <c r="AC54" s="15">
        <v>2</v>
      </c>
    </row>
    <row r="55" spans="4:29" x14ac:dyDescent="0.25">
      <c r="D55" s="68"/>
      <c r="E55" s="8" t="s">
        <v>51</v>
      </c>
      <c r="F55" s="9"/>
      <c r="G55" s="12">
        <v>179</v>
      </c>
      <c r="H55" s="14">
        <v>157</v>
      </c>
      <c r="I55" s="2">
        <v>125</v>
      </c>
      <c r="J55" s="2">
        <v>99</v>
      </c>
      <c r="K55" s="2">
        <v>53</v>
      </c>
      <c r="L55" s="2">
        <v>52</v>
      </c>
      <c r="M55" s="2">
        <v>84</v>
      </c>
      <c r="N55" s="2">
        <v>36</v>
      </c>
      <c r="O55" s="2">
        <v>25</v>
      </c>
      <c r="P55" s="2">
        <v>43</v>
      </c>
      <c r="Q55" s="2">
        <v>11</v>
      </c>
      <c r="R55" s="2">
        <v>4</v>
      </c>
      <c r="S55" s="2">
        <v>23</v>
      </c>
      <c r="T55" s="2">
        <v>51</v>
      </c>
      <c r="U55" s="2">
        <v>35</v>
      </c>
      <c r="V55" s="2">
        <v>27</v>
      </c>
      <c r="W55" s="2">
        <v>1</v>
      </c>
      <c r="X55" s="2">
        <v>1</v>
      </c>
      <c r="Y55" s="2">
        <v>0</v>
      </c>
      <c r="Z55" s="2">
        <v>0</v>
      </c>
      <c r="AA55" s="2">
        <v>1</v>
      </c>
      <c r="AB55" s="2">
        <v>0</v>
      </c>
      <c r="AC55" s="15">
        <v>0</v>
      </c>
    </row>
    <row r="56" spans="4:29" x14ac:dyDescent="0.25">
      <c r="D56" s="68"/>
      <c r="E56" s="8" t="s">
        <v>52</v>
      </c>
      <c r="F56" s="9"/>
      <c r="G56" s="12">
        <v>224</v>
      </c>
      <c r="H56" s="14">
        <v>193</v>
      </c>
      <c r="I56" s="2">
        <v>138</v>
      </c>
      <c r="J56" s="2">
        <v>119</v>
      </c>
      <c r="K56" s="2">
        <v>53</v>
      </c>
      <c r="L56" s="2">
        <v>57</v>
      </c>
      <c r="M56" s="2">
        <v>95</v>
      </c>
      <c r="N56" s="2">
        <v>67</v>
      </c>
      <c r="O56" s="2">
        <v>23</v>
      </c>
      <c r="P56" s="2">
        <v>50</v>
      </c>
      <c r="Q56" s="2">
        <v>21</v>
      </c>
      <c r="R56" s="2">
        <v>8</v>
      </c>
      <c r="S56" s="2">
        <v>38</v>
      </c>
      <c r="T56" s="2">
        <v>81</v>
      </c>
      <c r="U56" s="2">
        <v>30</v>
      </c>
      <c r="V56" s="2">
        <v>36</v>
      </c>
      <c r="W56" s="2">
        <v>4</v>
      </c>
      <c r="X56" s="2">
        <v>4</v>
      </c>
      <c r="Y56" s="2">
        <v>1</v>
      </c>
      <c r="Z56" s="2">
        <v>0</v>
      </c>
      <c r="AA56" s="2">
        <v>0</v>
      </c>
      <c r="AB56" s="2">
        <v>1</v>
      </c>
      <c r="AC56" s="15">
        <v>0</v>
      </c>
    </row>
    <row r="57" spans="4:29" x14ac:dyDescent="0.25">
      <c r="D57" s="68"/>
      <c r="E57" s="8" t="s">
        <v>53</v>
      </c>
      <c r="F57" s="9"/>
      <c r="G57" s="12">
        <v>239</v>
      </c>
      <c r="H57" s="14">
        <v>200</v>
      </c>
      <c r="I57" s="2">
        <v>153</v>
      </c>
      <c r="J57" s="2">
        <v>125</v>
      </c>
      <c r="K57" s="2">
        <v>73</v>
      </c>
      <c r="L57" s="2">
        <v>55</v>
      </c>
      <c r="M57" s="2">
        <v>104</v>
      </c>
      <c r="N57" s="2">
        <v>61</v>
      </c>
      <c r="O57" s="2">
        <v>15</v>
      </c>
      <c r="P57" s="2">
        <v>67</v>
      </c>
      <c r="Q57" s="2">
        <v>15</v>
      </c>
      <c r="R57" s="2">
        <v>3</v>
      </c>
      <c r="S57" s="2">
        <v>34</v>
      </c>
      <c r="T57" s="2">
        <v>92</v>
      </c>
      <c r="U57" s="2">
        <v>33</v>
      </c>
      <c r="V57" s="2">
        <v>20</v>
      </c>
      <c r="W57" s="2">
        <v>3</v>
      </c>
      <c r="X57" s="2">
        <v>1</v>
      </c>
      <c r="Y57" s="2">
        <v>0</v>
      </c>
      <c r="Z57" s="2">
        <v>0</v>
      </c>
      <c r="AA57" s="2">
        <v>1</v>
      </c>
      <c r="AB57" s="2">
        <v>0</v>
      </c>
      <c r="AC57" s="15">
        <v>0</v>
      </c>
    </row>
    <row r="58" spans="4:29" x14ac:dyDescent="0.25">
      <c r="D58" s="68"/>
      <c r="E58" s="8" t="s">
        <v>37</v>
      </c>
      <c r="F58" s="9"/>
      <c r="G58" s="12">
        <v>3</v>
      </c>
      <c r="H58" s="14">
        <v>3</v>
      </c>
      <c r="I58" s="2">
        <v>1</v>
      </c>
      <c r="J58" s="2">
        <v>2</v>
      </c>
      <c r="K58" s="2">
        <v>1</v>
      </c>
      <c r="L58" s="2">
        <v>0</v>
      </c>
      <c r="M58" s="2">
        <v>1</v>
      </c>
      <c r="N58" s="2">
        <v>0</v>
      </c>
      <c r="O58" s="2">
        <v>0</v>
      </c>
      <c r="P58" s="2">
        <v>0</v>
      </c>
      <c r="Q58" s="2">
        <v>0</v>
      </c>
      <c r="R58" s="2">
        <v>0</v>
      </c>
      <c r="S58" s="2">
        <v>0</v>
      </c>
      <c r="T58" s="2">
        <v>0</v>
      </c>
      <c r="U58" s="2">
        <v>1</v>
      </c>
      <c r="V58" s="2">
        <v>0</v>
      </c>
      <c r="W58" s="2">
        <v>0</v>
      </c>
      <c r="X58" s="2">
        <v>0</v>
      </c>
      <c r="Y58" s="2">
        <v>0</v>
      </c>
      <c r="Z58" s="2">
        <v>0</v>
      </c>
      <c r="AA58" s="2">
        <v>0</v>
      </c>
      <c r="AB58" s="2">
        <v>0</v>
      </c>
      <c r="AC58" s="15">
        <v>0</v>
      </c>
    </row>
    <row r="59" spans="4:29" x14ac:dyDescent="0.25">
      <c r="D59" s="69"/>
      <c r="E59" s="35" t="s">
        <v>39</v>
      </c>
      <c r="F59" s="31"/>
      <c r="G59" s="25">
        <v>0</v>
      </c>
      <c r="H59" s="39">
        <v>0</v>
      </c>
      <c r="I59" s="6">
        <v>0</v>
      </c>
      <c r="J59" s="6">
        <v>0</v>
      </c>
      <c r="K59" s="6">
        <v>0</v>
      </c>
      <c r="L59" s="6">
        <v>0</v>
      </c>
      <c r="M59" s="6">
        <v>0</v>
      </c>
      <c r="N59" s="6">
        <v>0</v>
      </c>
      <c r="O59" s="6">
        <v>0</v>
      </c>
      <c r="P59" s="6">
        <v>0</v>
      </c>
      <c r="Q59" s="6">
        <v>0</v>
      </c>
      <c r="R59" s="6">
        <v>0</v>
      </c>
      <c r="S59" s="6">
        <v>0</v>
      </c>
      <c r="T59" s="6">
        <v>0</v>
      </c>
      <c r="U59" s="6">
        <v>0</v>
      </c>
      <c r="V59" s="6">
        <v>0</v>
      </c>
      <c r="W59" s="6">
        <v>0</v>
      </c>
      <c r="X59" s="6">
        <v>0</v>
      </c>
      <c r="Y59" s="6">
        <v>0</v>
      </c>
      <c r="Z59" s="6">
        <v>0</v>
      </c>
      <c r="AA59" s="6">
        <v>0</v>
      </c>
      <c r="AB59" s="6">
        <v>0</v>
      </c>
      <c r="AC59" s="40">
        <v>0</v>
      </c>
    </row>
  </sheetData>
  <mergeCells count="7">
    <mergeCell ref="D34:D47"/>
    <mergeCell ref="D48:D59"/>
    <mergeCell ref="D8:F9"/>
    <mergeCell ref="D11:D18"/>
    <mergeCell ref="D19:D25"/>
    <mergeCell ref="D26:D27"/>
    <mergeCell ref="D28:D33"/>
  </mergeCells>
  <phoneticPr fontId="4"/>
  <pageMargins left="0.7" right="0.7" top="0.75" bottom="0.75" header="0.3" footer="0.3"/>
  <pageSetup paperSize="9" scale="63" pageOrder="overThenDown" orientation="landscape"/>
  <headerFooter>
    <oddFooter>&amp;CN(14)</oddFooter>
  </headerFooter>
  <rowBreaks count="1" manualBreakCount="1">
    <brk id="59" max="16383" man="1"/>
  </row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4:J59"/>
  <sheetViews>
    <sheetView workbookViewId="0"/>
  </sheetViews>
  <sheetFormatPr defaultColWidth="8.8984375" defaultRowHeight="12.6" x14ac:dyDescent="0.25"/>
  <cols>
    <col min="1" max="1" width="3.59765625" style="24" customWidth="1"/>
    <col min="2" max="2" width="4.59765625" style="24" customWidth="1"/>
    <col min="3" max="4" width="7.59765625" style="24" customWidth="1"/>
    <col min="5" max="5" width="16.59765625" style="24" customWidth="1"/>
    <col min="6" max="6" width="5.59765625" style="24" customWidth="1"/>
    <col min="7" max="10" width="8.59765625" style="24" customWidth="1"/>
    <col min="11" max="16384" width="8.8984375" style="24"/>
  </cols>
  <sheetData>
    <row r="4" spans="2:10" x14ac:dyDescent="0.25">
      <c r="B4" s="32" t="str">
        <f xml:space="preserve"> HYPERLINK("#'目次'!B21", "[15]")</f>
        <v>[15]</v>
      </c>
      <c r="C4" s="19" t="s">
        <v>277</v>
      </c>
    </row>
    <row r="5" spans="2:10" x14ac:dyDescent="0.25">
      <c r="C5" s="24" t="s">
        <v>254</v>
      </c>
    </row>
    <row r="7" spans="2:10" x14ac:dyDescent="0.25">
      <c r="C7" s="19" t="s">
        <v>11</v>
      </c>
    </row>
    <row r="8" spans="2:10" x14ac:dyDescent="0.25">
      <c r="D8" s="63"/>
      <c r="E8" s="64"/>
      <c r="F8" s="64"/>
      <c r="G8" s="38" t="s">
        <v>12</v>
      </c>
      <c r="H8" s="33" t="s">
        <v>278</v>
      </c>
      <c r="I8" s="5" t="s">
        <v>279</v>
      </c>
      <c r="J8" s="29" t="s">
        <v>231</v>
      </c>
    </row>
    <row r="9" spans="2:10" x14ac:dyDescent="0.25">
      <c r="D9" s="65"/>
      <c r="E9" s="66"/>
      <c r="F9" s="66"/>
      <c r="G9" s="37"/>
      <c r="H9" s="34"/>
      <c r="I9" s="4"/>
      <c r="J9" s="26"/>
    </row>
    <row r="10" spans="2:10" x14ac:dyDescent="0.25">
      <c r="D10" s="30"/>
      <c r="E10" s="28" t="s">
        <v>12</v>
      </c>
      <c r="F10" s="36"/>
      <c r="G10" s="27">
        <v>1449</v>
      </c>
      <c r="H10" s="3">
        <v>122</v>
      </c>
      <c r="I10" s="3">
        <v>1323</v>
      </c>
      <c r="J10" s="41">
        <v>4</v>
      </c>
    </row>
    <row r="11" spans="2:10" x14ac:dyDescent="0.25">
      <c r="D11" s="67" t="s">
        <v>21</v>
      </c>
      <c r="E11" s="10" t="s">
        <v>13</v>
      </c>
      <c r="F11" s="7"/>
      <c r="G11" s="11">
        <v>64</v>
      </c>
      <c r="H11" s="13">
        <v>7</v>
      </c>
      <c r="I11" s="1">
        <v>57</v>
      </c>
      <c r="J11" s="16">
        <v>0</v>
      </c>
    </row>
    <row r="12" spans="2:10" x14ac:dyDescent="0.25">
      <c r="D12" s="68"/>
      <c r="E12" s="8" t="s">
        <v>14</v>
      </c>
      <c r="F12" s="9"/>
      <c r="G12" s="12">
        <v>115</v>
      </c>
      <c r="H12" s="14">
        <v>9</v>
      </c>
      <c r="I12" s="2">
        <v>106</v>
      </c>
      <c r="J12" s="15">
        <v>0</v>
      </c>
    </row>
    <row r="13" spans="2:10" x14ac:dyDescent="0.25">
      <c r="D13" s="68"/>
      <c r="E13" s="8" t="s">
        <v>15</v>
      </c>
      <c r="F13" s="9"/>
      <c r="G13" s="12">
        <v>407</v>
      </c>
      <c r="H13" s="14">
        <v>35</v>
      </c>
      <c r="I13" s="2">
        <v>370</v>
      </c>
      <c r="J13" s="15">
        <v>2</v>
      </c>
    </row>
    <row r="14" spans="2:10" x14ac:dyDescent="0.25">
      <c r="D14" s="68"/>
      <c r="E14" s="8" t="s">
        <v>16</v>
      </c>
      <c r="F14" s="9"/>
      <c r="G14" s="12">
        <v>298</v>
      </c>
      <c r="H14" s="14">
        <v>27</v>
      </c>
      <c r="I14" s="2">
        <v>270</v>
      </c>
      <c r="J14" s="15">
        <v>1</v>
      </c>
    </row>
    <row r="15" spans="2:10" x14ac:dyDescent="0.25">
      <c r="D15" s="68"/>
      <c r="E15" s="8" t="s">
        <v>17</v>
      </c>
      <c r="F15" s="9"/>
      <c r="G15" s="12">
        <v>214</v>
      </c>
      <c r="H15" s="14">
        <v>13</v>
      </c>
      <c r="I15" s="2">
        <v>200</v>
      </c>
      <c r="J15" s="15">
        <v>1</v>
      </c>
    </row>
    <row r="16" spans="2:10" x14ac:dyDescent="0.25">
      <c r="D16" s="68"/>
      <c r="E16" s="8" t="s">
        <v>18</v>
      </c>
      <c r="F16" s="9"/>
      <c r="G16" s="12">
        <v>98</v>
      </c>
      <c r="H16" s="14">
        <v>3</v>
      </c>
      <c r="I16" s="2">
        <v>95</v>
      </c>
      <c r="J16" s="15">
        <v>0</v>
      </c>
    </row>
    <row r="17" spans="4:10" x14ac:dyDescent="0.25">
      <c r="D17" s="68"/>
      <c r="E17" s="8" t="s">
        <v>19</v>
      </c>
      <c r="F17" s="9"/>
      <c r="G17" s="12">
        <v>46</v>
      </c>
      <c r="H17" s="14">
        <v>3</v>
      </c>
      <c r="I17" s="2">
        <v>43</v>
      </c>
      <c r="J17" s="15">
        <v>0</v>
      </c>
    </row>
    <row r="18" spans="4:10" x14ac:dyDescent="0.25">
      <c r="D18" s="68"/>
      <c r="E18" s="8" t="s">
        <v>20</v>
      </c>
      <c r="F18" s="9"/>
      <c r="G18" s="12">
        <v>207</v>
      </c>
      <c r="H18" s="14">
        <v>25</v>
      </c>
      <c r="I18" s="2">
        <v>182</v>
      </c>
      <c r="J18" s="15">
        <v>0</v>
      </c>
    </row>
    <row r="19" spans="4:10" x14ac:dyDescent="0.25">
      <c r="D19" s="67" t="s">
        <v>22</v>
      </c>
      <c r="E19" s="10" t="s">
        <v>23</v>
      </c>
      <c r="F19" s="7"/>
      <c r="G19" s="11">
        <v>319</v>
      </c>
      <c r="H19" s="13">
        <v>34</v>
      </c>
      <c r="I19" s="1">
        <v>283</v>
      </c>
      <c r="J19" s="16">
        <v>2</v>
      </c>
    </row>
    <row r="20" spans="4:10" x14ac:dyDescent="0.25">
      <c r="D20" s="68"/>
      <c r="E20" s="8" t="s">
        <v>24</v>
      </c>
      <c r="F20" s="9"/>
      <c r="G20" s="12">
        <v>53</v>
      </c>
      <c r="H20" s="14">
        <v>8</v>
      </c>
      <c r="I20" s="2">
        <v>45</v>
      </c>
      <c r="J20" s="15">
        <v>0</v>
      </c>
    </row>
    <row r="21" spans="4:10" x14ac:dyDescent="0.25">
      <c r="D21" s="68"/>
      <c r="E21" s="8" t="s">
        <v>25</v>
      </c>
      <c r="F21" s="9"/>
      <c r="G21" s="12">
        <v>266</v>
      </c>
      <c r="H21" s="14">
        <v>26</v>
      </c>
      <c r="I21" s="2">
        <v>238</v>
      </c>
      <c r="J21" s="15">
        <v>2</v>
      </c>
    </row>
    <row r="22" spans="4:10" x14ac:dyDescent="0.25">
      <c r="D22" s="68"/>
      <c r="E22" s="8" t="s">
        <v>26</v>
      </c>
      <c r="F22" s="9"/>
      <c r="G22" s="12">
        <v>989</v>
      </c>
      <c r="H22" s="14">
        <v>77</v>
      </c>
      <c r="I22" s="2">
        <v>910</v>
      </c>
      <c r="J22" s="15">
        <v>2</v>
      </c>
    </row>
    <row r="23" spans="4:10" x14ac:dyDescent="0.25">
      <c r="D23" s="68"/>
      <c r="E23" s="8" t="s">
        <v>27</v>
      </c>
      <c r="F23" s="9"/>
      <c r="G23" s="12">
        <v>630</v>
      </c>
      <c r="H23" s="14">
        <v>52</v>
      </c>
      <c r="I23" s="2">
        <v>577</v>
      </c>
      <c r="J23" s="15">
        <v>1</v>
      </c>
    </row>
    <row r="24" spans="4:10" x14ac:dyDescent="0.25">
      <c r="D24" s="68"/>
      <c r="E24" s="8" t="s">
        <v>28</v>
      </c>
      <c r="F24" s="9"/>
      <c r="G24" s="12">
        <v>359</v>
      </c>
      <c r="H24" s="14">
        <v>25</v>
      </c>
      <c r="I24" s="2">
        <v>333</v>
      </c>
      <c r="J24" s="15">
        <v>1</v>
      </c>
    </row>
    <row r="25" spans="4:10" x14ac:dyDescent="0.25">
      <c r="D25" s="68"/>
      <c r="E25" s="8" t="s">
        <v>29</v>
      </c>
      <c r="F25" s="9"/>
      <c r="G25" s="12">
        <v>141</v>
      </c>
      <c r="H25" s="14">
        <v>11</v>
      </c>
      <c r="I25" s="2">
        <v>130</v>
      </c>
      <c r="J25" s="15">
        <v>0</v>
      </c>
    </row>
    <row r="26" spans="4:10" x14ac:dyDescent="0.25">
      <c r="D26" s="67" t="s">
        <v>30</v>
      </c>
      <c r="E26" s="10" t="s">
        <v>31</v>
      </c>
      <c r="F26" s="7"/>
      <c r="G26" s="11">
        <v>721</v>
      </c>
      <c r="H26" s="13">
        <v>75</v>
      </c>
      <c r="I26" s="1">
        <v>645</v>
      </c>
      <c r="J26" s="16">
        <v>1</v>
      </c>
    </row>
    <row r="27" spans="4:10" x14ac:dyDescent="0.25">
      <c r="D27" s="68"/>
      <c r="E27" s="8" t="s">
        <v>32</v>
      </c>
      <c r="F27" s="9"/>
      <c r="G27" s="12">
        <v>728</v>
      </c>
      <c r="H27" s="14">
        <v>47</v>
      </c>
      <c r="I27" s="2">
        <v>678</v>
      </c>
      <c r="J27" s="15">
        <v>3</v>
      </c>
    </row>
    <row r="28" spans="4:10" x14ac:dyDescent="0.25">
      <c r="D28" s="67" t="s">
        <v>33</v>
      </c>
      <c r="E28" s="10" t="s">
        <v>34</v>
      </c>
      <c r="F28" s="7"/>
      <c r="G28" s="11">
        <v>1154</v>
      </c>
      <c r="H28" s="13">
        <v>116</v>
      </c>
      <c r="I28" s="1">
        <v>1036</v>
      </c>
      <c r="J28" s="16">
        <v>2</v>
      </c>
    </row>
    <row r="29" spans="4:10" x14ac:dyDescent="0.25">
      <c r="D29" s="68"/>
      <c r="E29" s="8" t="s">
        <v>35</v>
      </c>
      <c r="F29" s="9"/>
      <c r="G29" s="12">
        <v>128</v>
      </c>
      <c r="H29" s="14">
        <v>2</v>
      </c>
      <c r="I29" s="2">
        <v>125</v>
      </c>
      <c r="J29" s="15">
        <v>1</v>
      </c>
    </row>
    <row r="30" spans="4:10" x14ac:dyDescent="0.25">
      <c r="D30" s="68"/>
      <c r="E30" s="8" t="s">
        <v>36</v>
      </c>
      <c r="F30" s="9"/>
      <c r="G30" s="12">
        <v>123</v>
      </c>
      <c r="H30" s="14">
        <v>3</v>
      </c>
      <c r="I30" s="2">
        <v>119</v>
      </c>
      <c r="J30" s="15">
        <v>1</v>
      </c>
    </row>
    <row r="31" spans="4:10" x14ac:dyDescent="0.25">
      <c r="D31" s="68"/>
      <c r="E31" s="8" t="s">
        <v>37</v>
      </c>
      <c r="F31" s="9"/>
      <c r="G31" s="12">
        <v>3</v>
      </c>
      <c r="H31" s="14">
        <v>0</v>
      </c>
      <c r="I31" s="2">
        <v>3</v>
      </c>
      <c r="J31" s="15">
        <v>0</v>
      </c>
    </row>
    <row r="32" spans="4:10" x14ac:dyDescent="0.25">
      <c r="D32" s="68"/>
      <c r="E32" s="8" t="s">
        <v>38</v>
      </c>
      <c r="F32" s="9"/>
      <c r="G32" s="12">
        <v>41</v>
      </c>
      <c r="H32" s="14">
        <v>1</v>
      </c>
      <c r="I32" s="2">
        <v>40</v>
      </c>
      <c r="J32" s="15">
        <v>0</v>
      </c>
    </row>
    <row r="33" spans="4:10" x14ac:dyDescent="0.25">
      <c r="D33" s="68"/>
      <c r="E33" s="8" t="s">
        <v>39</v>
      </c>
      <c r="F33" s="9"/>
      <c r="G33" s="12">
        <v>0</v>
      </c>
      <c r="H33" s="14">
        <v>0</v>
      </c>
      <c r="I33" s="2">
        <v>0</v>
      </c>
      <c r="J33" s="15">
        <v>0</v>
      </c>
    </row>
    <row r="34" spans="4:10" x14ac:dyDescent="0.25">
      <c r="D34" s="67" t="s">
        <v>40</v>
      </c>
      <c r="E34" s="10" t="s">
        <v>41</v>
      </c>
      <c r="F34" s="7"/>
      <c r="G34" s="11">
        <v>721</v>
      </c>
      <c r="H34" s="13">
        <v>75</v>
      </c>
      <c r="I34" s="1">
        <v>645</v>
      </c>
      <c r="J34" s="16">
        <v>1</v>
      </c>
    </row>
    <row r="35" spans="4:10" x14ac:dyDescent="0.25">
      <c r="D35" s="68"/>
      <c r="E35" s="8" t="s">
        <v>34</v>
      </c>
      <c r="F35" s="9"/>
      <c r="G35" s="12">
        <v>573</v>
      </c>
      <c r="H35" s="14">
        <v>72</v>
      </c>
      <c r="I35" s="2">
        <v>501</v>
      </c>
      <c r="J35" s="15">
        <v>0</v>
      </c>
    </row>
    <row r="36" spans="4:10" x14ac:dyDescent="0.25">
      <c r="D36" s="68"/>
      <c r="E36" s="8" t="s">
        <v>35</v>
      </c>
      <c r="F36" s="9"/>
      <c r="G36" s="12">
        <v>66</v>
      </c>
      <c r="H36" s="14">
        <v>1</v>
      </c>
      <c r="I36" s="2">
        <v>65</v>
      </c>
      <c r="J36" s="15">
        <v>0</v>
      </c>
    </row>
    <row r="37" spans="4:10" x14ac:dyDescent="0.25">
      <c r="D37" s="68"/>
      <c r="E37" s="8" t="s">
        <v>36</v>
      </c>
      <c r="F37" s="9"/>
      <c r="G37" s="12">
        <v>58</v>
      </c>
      <c r="H37" s="14">
        <v>1</v>
      </c>
      <c r="I37" s="2">
        <v>56</v>
      </c>
      <c r="J37" s="15">
        <v>1</v>
      </c>
    </row>
    <row r="38" spans="4:10" x14ac:dyDescent="0.25">
      <c r="D38" s="68"/>
      <c r="E38" s="8" t="s">
        <v>38</v>
      </c>
      <c r="F38" s="9"/>
      <c r="G38" s="12">
        <v>23</v>
      </c>
      <c r="H38" s="14">
        <v>1</v>
      </c>
      <c r="I38" s="2">
        <v>22</v>
      </c>
      <c r="J38" s="15">
        <v>0</v>
      </c>
    </row>
    <row r="39" spans="4:10" x14ac:dyDescent="0.25">
      <c r="D39" s="68"/>
      <c r="E39" s="8" t="s">
        <v>37</v>
      </c>
      <c r="F39" s="9"/>
      <c r="G39" s="12">
        <v>1</v>
      </c>
      <c r="H39" s="14">
        <v>0</v>
      </c>
      <c r="I39" s="2">
        <v>1</v>
      </c>
      <c r="J39" s="15">
        <v>0</v>
      </c>
    </row>
    <row r="40" spans="4:10" x14ac:dyDescent="0.25">
      <c r="D40" s="68"/>
      <c r="E40" s="8" t="s">
        <v>39</v>
      </c>
      <c r="F40" s="9"/>
      <c r="G40" s="12">
        <v>0</v>
      </c>
      <c r="H40" s="14">
        <v>0</v>
      </c>
      <c r="I40" s="2">
        <v>0</v>
      </c>
      <c r="J40" s="15">
        <v>0</v>
      </c>
    </row>
    <row r="41" spans="4:10" x14ac:dyDescent="0.25">
      <c r="D41" s="68"/>
      <c r="E41" s="8" t="s">
        <v>42</v>
      </c>
      <c r="F41" s="9"/>
      <c r="G41" s="12">
        <v>728</v>
      </c>
      <c r="H41" s="14">
        <v>47</v>
      </c>
      <c r="I41" s="2">
        <v>678</v>
      </c>
      <c r="J41" s="15">
        <v>3</v>
      </c>
    </row>
    <row r="42" spans="4:10" x14ac:dyDescent="0.25">
      <c r="D42" s="68"/>
      <c r="E42" s="8" t="s">
        <v>34</v>
      </c>
      <c r="F42" s="9"/>
      <c r="G42" s="12">
        <v>581</v>
      </c>
      <c r="H42" s="14">
        <v>44</v>
      </c>
      <c r="I42" s="2">
        <v>535</v>
      </c>
      <c r="J42" s="15">
        <v>2</v>
      </c>
    </row>
    <row r="43" spans="4:10" x14ac:dyDescent="0.25">
      <c r="D43" s="68"/>
      <c r="E43" s="8" t="s">
        <v>35</v>
      </c>
      <c r="F43" s="9"/>
      <c r="G43" s="12">
        <v>62</v>
      </c>
      <c r="H43" s="14">
        <v>1</v>
      </c>
      <c r="I43" s="2">
        <v>60</v>
      </c>
      <c r="J43" s="15">
        <v>1</v>
      </c>
    </row>
    <row r="44" spans="4:10" x14ac:dyDescent="0.25">
      <c r="D44" s="68"/>
      <c r="E44" s="8" t="s">
        <v>36</v>
      </c>
      <c r="F44" s="9"/>
      <c r="G44" s="12">
        <v>65</v>
      </c>
      <c r="H44" s="14">
        <v>2</v>
      </c>
      <c r="I44" s="2">
        <v>63</v>
      </c>
      <c r="J44" s="15">
        <v>0</v>
      </c>
    </row>
    <row r="45" spans="4:10" x14ac:dyDescent="0.25">
      <c r="D45" s="68"/>
      <c r="E45" s="8" t="s">
        <v>38</v>
      </c>
      <c r="F45" s="9"/>
      <c r="G45" s="12">
        <v>18</v>
      </c>
      <c r="H45" s="14">
        <v>0</v>
      </c>
      <c r="I45" s="2">
        <v>18</v>
      </c>
      <c r="J45" s="15">
        <v>0</v>
      </c>
    </row>
    <row r="46" spans="4:10" x14ac:dyDescent="0.25">
      <c r="D46" s="68"/>
      <c r="E46" s="8" t="s">
        <v>37</v>
      </c>
      <c r="F46" s="9"/>
      <c r="G46" s="12">
        <v>2</v>
      </c>
      <c r="H46" s="14">
        <v>0</v>
      </c>
      <c r="I46" s="2">
        <v>2</v>
      </c>
      <c r="J46" s="15">
        <v>0</v>
      </c>
    </row>
    <row r="47" spans="4:10" x14ac:dyDescent="0.25">
      <c r="D47" s="68"/>
      <c r="E47" s="8" t="s">
        <v>39</v>
      </c>
      <c r="F47" s="9"/>
      <c r="G47" s="12">
        <v>0</v>
      </c>
      <c r="H47" s="14">
        <v>0</v>
      </c>
      <c r="I47" s="2">
        <v>0</v>
      </c>
      <c r="J47" s="15">
        <v>0</v>
      </c>
    </row>
    <row r="48" spans="4:10" x14ac:dyDescent="0.25">
      <c r="D48" s="67" t="s">
        <v>43</v>
      </c>
      <c r="E48" s="10" t="s">
        <v>44</v>
      </c>
      <c r="F48" s="7"/>
      <c r="G48" s="11">
        <v>292</v>
      </c>
      <c r="H48" s="13">
        <v>6</v>
      </c>
      <c r="I48" s="1">
        <v>284</v>
      </c>
      <c r="J48" s="16">
        <v>2</v>
      </c>
    </row>
    <row r="49" spans="4:10" x14ac:dyDescent="0.25">
      <c r="D49" s="68"/>
      <c r="E49" s="8" t="s">
        <v>45</v>
      </c>
      <c r="F49" s="9"/>
      <c r="G49" s="12">
        <v>139</v>
      </c>
      <c r="H49" s="14">
        <v>4</v>
      </c>
      <c r="I49" s="2">
        <v>134</v>
      </c>
      <c r="J49" s="15">
        <v>1</v>
      </c>
    </row>
    <row r="50" spans="4:10" x14ac:dyDescent="0.25">
      <c r="D50" s="68"/>
      <c r="E50" s="8" t="s">
        <v>46</v>
      </c>
      <c r="F50" s="9"/>
      <c r="G50" s="12">
        <v>153</v>
      </c>
      <c r="H50" s="14">
        <v>2</v>
      </c>
      <c r="I50" s="2">
        <v>150</v>
      </c>
      <c r="J50" s="15">
        <v>1</v>
      </c>
    </row>
    <row r="51" spans="4:10" x14ac:dyDescent="0.25">
      <c r="D51" s="68"/>
      <c r="E51" s="8" t="s">
        <v>47</v>
      </c>
      <c r="F51" s="9"/>
      <c r="G51" s="12">
        <v>1154</v>
      </c>
      <c r="H51" s="14">
        <v>116</v>
      </c>
      <c r="I51" s="2">
        <v>1036</v>
      </c>
      <c r="J51" s="15">
        <v>2</v>
      </c>
    </row>
    <row r="52" spans="4:10" x14ac:dyDescent="0.25">
      <c r="D52" s="68"/>
      <c r="E52" s="8" t="s">
        <v>48</v>
      </c>
      <c r="F52" s="9"/>
      <c r="G52" s="12">
        <v>170</v>
      </c>
      <c r="H52" s="14">
        <v>7</v>
      </c>
      <c r="I52" s="2">
        <v>163</v>
      </c>
      <c r="J52" s="15">
        <v>0</v>
      </c>
    </row>
    <row r="53" spans="4:10" x14ac:dyDescent="0.25">
      <c r="D53" s="68"/>
      <c r="E53" s="8" t="s">
        <v>49</v>
      </c>
      <c r="F53" s="9"/>
      <c r="G53" s="12">
        <v>168</v>
      </c>
      <c r="H53" s="14">
        <v>11</v>
      </c>
      <c r="I53" s="2">
        <v>157</v>
      </c>
      <c r="J53" s="15">
        <v>0</v>
      </c>
    </row>
    <row r="54" spans="4:10" x14ac:dyDescent="0.25">
      <c r="D54" s="68"/>
      <c r="E54" s="8" t="s">
        <v>50</v>
      </c>
      <c r="F54" s="9"/>
      <c r="G54" s="12">
        <v>174</v>
      </c>
      <c r="H54" s="14">
        <v>16</v>
      </c>
      <c r="I54" s="2">
        <v>156</v>
      </c>
      <c r="J54" s="15">
        <v>2</v>
      </c>
    </row>
    <row r="55" spans="4:10" x14ac:dyDescent="0.25">
      <c r="D55" s="68"/>
      <c r="E55" s="8" t="s">
        <v>51</v>
      </c>
      <c r="F55" s="9"/>
      <c r="G55" s="12">
        <v>179</v>
      </c>
      <c r="H55" s="14">
        <v>25</v>
      </c>
      <c r="I55" s="2">
        <v>154</v>
      </c>
      <c r="J55" s="15">
        <v>0</v>
      </c>
    </row>
    <row r="56" spans="4:10" x14ac:dyDescent="0.25">
      <c r="D56" s="68"/>
      <c r="E56" s="8" t="s">
        <v>52</v>
      </c>
      <c r="F56" s="9"/>
      <c r="G56" s="12">
        <v>224</v>
      </c>
      <c r="H56" s="14">
        <v>26</v>
      </c>
      <c r="I56" s="2">
        <v>198</v>
      </c>
      <c r="J56" s="15">
        <v>0</v>
      </c>
    </row>
    <row r="57" spans="4:10" x14ac:dyDescent="0.25">
      <c r="D57" s="68"/>
      <c r="E57" s="8" t="s">
        <v>53</v>
      </c>
      <c r="F57" s="9"/>
      <c r="G57" s="12">
        <v>239</v>
      </c>
      <c r="H57" s="14">
        <v>31</v>
      </c>
      <c r="I57" s="2">
        <v>208</v>
      </c>
      <c r="J57" s="15">
        <v>0</v>
      </c>
    </row>
    <row r="58" spans="4:10" x14ac:dyDescent="0.25">
      <c r="D58" s="68"/>
      <c r="E58" s="8" t="s">
        <v>37</v>
      </c>
      <c r="F58" s="9"/>
      <c r="G58" s="12">
        <v>3</v>
      </c>
      <c r="H58" s="14">
        <v>0</v>
      </c>
      <c r="I58" s="2">
        <v>3</v>
      </c>
      <c r="J58" s="15">
        <v>0</v>
      </c>
    </row>
    <row r="59" spans="4:10" x14ac:dyDescent="0.25">
      <c r="D59" s="69"/>
      <c r="E59" s="35" t="s">
        <v>39</v>
      </c>
      <c r="F59" s="31"/>
      <c r="G59" s="25">
        <v>0</v>
      </c>
      <c r="H59" s="39">
        <v>0</v>
      </c>
      <c r="I59" s="6">
        <v>0</v>
      </c>
      <c r="J59" s="40">
        <v>0</v>
      </c>
    </row>
  </sheetData>
  <mergeCells count="7">
    <mergeCell ref="D34:D47"/>
    <mergeCell ref="D48:D59"/>
    <mergeCell ref="D8:F9"/>
    <mergeCell ref="D11:D18"/>
    <mergeCell ref="D19:D25"/>
    <mergeCell ref="D26:D27"/>
    <mergeCell ref="D28:D33"/>
  </mergeCells>
  <phoneticPr fontId="4"/>
  <pageMargins left="0.7" right="0.7" top="0.75" bottom="0.75" header="0.3" footer="0.3"/>
  <pageSetup paperSize="9" scale="63" pageOrder="overThenDown" orientation="landscape"/>
  <headerFooter>
    <oddFooter>&amp;CN(15)</oddFooter>
  </headerFooter>
  <rowBreaks count="1" manualBreakCount="1">
    <brk id="59" max="16383" man="1"/>
  </rowBreak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4:AU59"/>
  <sheetViews>
    <sheetView workbookViewId="0"/>
  </sheetViews>
  <sheetFormatPr defaultColWidth="8.8984375" defaultRowHeight="12.6" x14ac:dyDescent="0.25"/>
  <cols>
    <col min="1" max="1" width="3.59765625" style="24" customWidth="1"/>
    <col min="2" max="2" width="4.59765625" style="24" customWidth="1"/>
    <col min="3" max="4" width="7.59765625" style="24" customWidth="1"/>
    <col min="5" max="5" width="16.59765625" style="24" customWidth="1"/>
    <col min="6" max="6" width="5.59765625" style="24" customWidth="1"/>
    <col min="7" max="47" width="8.59765625" style="24" customWidth="1"/>
    <col min="48" max="16384" width="8.8984375" style="24"/>
  </cols>
  <sheetData>
    <row r="4" spans="2:47" x14ac:dyDescent="0.25">
      <c r="B4" s="32" t="str">
        <f xml:space="preserve"> HYPERLINK("#'目次'!B22", "[16]")</f>
        <v>[16]</v>
      </c>
      <c r="C4" s="19" t="s">
        <v>281</v>
      </c>
    </row>
    <row r="5" spans="2:47" x14ac:dyDescent="0.25">
      <c r="C5" s="24" t="s">
        <v>282</v>
      </c>
    </row>
    <row r="7" spans="2:47" x14ac:dyDescent="0.25">
      <c r="C7" s="19" t="s">
        <v>11</v>
      </c>
    </row>
    <row r="8" spans="2:47" ht="25.2" x14ac:dyDescent="0.25">
      <c r="D8" s="63"/>
      <c r="E8" s="64"/>
      <c r="F8" s="64"/>
      <c r="G8" s="38" t="s">
        <v>12</v>
      </c>
      <c r="H8" s="33" t="s">
        <v>283</v>
      </c>
      <c r="I8" s="5" t="s">
        <v>284</v>
      </c>
      <c r="J8" s="5" t="s">
        <v>285</v>
      </c>
      <c r="K8" s="5" t="s">
        <v>286</v>
      </c>
      <c r="L8" s="5" t="s">
        <v>287</v>
      </c>
      <c r="M8" s="5" t="s">
        <v>288</v>
      </c>
      <c r="N8" s="5" t="s">
        <v>289</v>
      </c>
      <c r="O8" s="5" t="s">
        <v>290</v>
      </c>
      <c r="P8" s="5" t="s">
        <v>291</v>
      </c>
      <c r="Q8" s="5" t="s">
        <v>292</v>
      </c>
      <c r="R8" s="5" t="s">
        <v>293</v>
      </c>
      <c r="S8" s="5" t="s">
        <v>294</v>
      </c>
      <c r="T8" s="5" t="s">
        <v>295</v>
      </c>
      <c r="U8" s="5" t="s">
        <v>296</v>
      </c>
      <c r="V8" s="5" t="s">
        <v>297</v>
      </c>
      <c r="W8" s="5" t="s">
        <v>298</v>
      </c>
      <c r="X8" s="5" t="s">
        <v>299</v>
      </c>
      <c r="Y8" s="5" t="s">
        <v>300</v>
      </c>
      <c r="Z8" s="5" t="s">
        <v>301</v>
      </c>
      <c r="AA8" s="5" t="s">
        <v>302</v>
      </c>
      <c r="AB8" s="5" t="s">
        <v>303</v>
      </c>
      <c r="AC8" s="5" t="s">
        <v>304</v>
      </c>
      <c r="AD8" s="5" t="s">
        <v>305</v>
      </c>
      <c r="AE8" s="5" t="s">
        <v>306</v>
      </c>
      <c r="AF8" s="5" t="s">
        <v>307</v>
      </c>
      <c r="AG8" s="5" t="s">
        <v>308</v>
      </c>
      <c r="AH8" s="5" t="s">
        <v>309</v>
      </c>
      <c r="AI8" s="5" t="s">
        <v>310</v>
      </c>
      <c r="AJ8" s="5" t="s">
        <v>311</v>
      </c>
      <c r="AK8" s="5" t="s">
        <v>312</v>
      </c>
      <c r="AL8" s="5" t="s">
        <v>313</v>
      </c>
      <c r="AM8" s="5" t="s">
        <v>314</v>
      </c>
      <c r="AN8" s="5" t="s">
        <v>315</v>
      </c>
      <c r="AO8" s="5" t="s">
        <v>316</v>
      </c>
      <c r="AP8" s="5" t="s">
        <v>317</v>
      </c>
      <c r="AQ8" s="5" t="s">
        <v>318</v>
      </c>
      <c r="AR8" s="5" t="s">
        <v>319</v>
      </c>
      <c r="AS8" s="5" t="s">
        <v>320</v>
      </c>
      <c r="AT8" s="5" t="s">
        <v>321</v>
      </c>
      <c r="AU8" s="29" t="s">
        <v>37</v>
      </c>
    </row>
    <row r="9" spans="2:47" x14ac:dyDescent="0.25">
      <c r="D9" s="65"/>
      <c r="E9" s="66"/>
      <c r="F9" s="66"/>
      <c r="G9" s="37"/>
      <c r="H9" s="34"/>
      <c r="I9" s="4"/>
      <c r="J9" s="4"/>
      <c r="K9" s="4"/>
      <c r="L9" s="4"/>
      <c r="M9" s="4"/>
      <c r="N9" s="4"/>
      <c r="O9" s="4"/>
      <c r="P9" s="4"/>
      <c r="Q9" s="4"/>
      <c r="R9" s="4"/>
      <c r="S9" s="4"/>
      <c r="T9" s="4"/>
      <c r="U9" s="4"/>
      <c r="V9" s="4"/>
      <c r="W9" s="4"/>
      <c r="X9" s="4"/>
      <c r="Y9" s="4"/>
      <c r="Z9" s="4"/>
      <c r="AA9" s="4"/>
      <c r="AB9" s="4"/>
      <c r="AC9" s="4"/>
      <c r="AD9" s="4"/>
      <c r="AE9" s="4"/>
      <c r="AF9" s="4"/>
      <c r="AG9" s="4"/>
      <c r="AH9" s="4"/>
      <c r="AI9" s="4"/>
      <c r="AJ9" s="4"/>
      <c r="AK9" s="4"/>
      <c r="AL9" s="4"/>
      <c r="AM9" s="4"/>
      <c r="AN9" s="4"/>
      <c r="AO9" s="4"/>
      <c r="AP9" s="4"/>
      <c r="AQ9" s="4"/>
      <c r="AR9" s="4"/>
      <c r="AS9" s="4"/>
      <c r="AT9" s="4"/>
      <c r="AU9" s="26"/>
    </row>
    <row r="10" spans="2:47" x14ac:dyDescent="0.25">
      <c r="D10" s="30"/>
      <c r="E10" s="28" t="s">
        <v>12</v>
      </c>
      <c r="F10" s="36"/>
      <c r="G10" s="27">
        <v>122</v>
      </c>
      <c r="H10" s="3">
        <v>0</v>
      </c>
      <c r="I10" s="3">
        <v>12</v>
      </c>
      <c r="J10" s="3">
        <v>26</v>
      </c>
      <c r="K10" s="3">
        <v>2</v>
      </c>
      <c r="L10" s="3">
        <v>0</v>
      </c>
      <c r="M10" s="3">
        <v>0</v>
      </c>
      <c r="N10" s="3">
        <v>0</v>
      </c>
      <c r="O10" s="3">
        <v>3</v>
      </c>
      <c r="P10" s="3">
        <v>1</v>
      </c>
      <c r="Q10" s="3">
        <v>0</v>
      </c>
      <c r="R10" s="3">
        <v>2</v>
      </c>
      <c r="S10" s="3">
        <v>0</v>
      </c>
      <c r="T10" s="3">
        <v>3</v>
      </c>
      <c r="U10" s="3">
        <v>0</v>
      </c>
      <c r="V10" s="3">
        <v>2</v>
      </c>
      <c r="W10" s="3">
        <v>4</v>
      </c>
      <c r="X10" s="3">
        <v>0</v>
      </c>
      <c r="Y10" s="3">
        <v>2</v>
      </c>
      <c r="Z10" s="3">
        <v>1</v>
      </c>
      <c r="AA10" s="3">
        <v>0</v>
      </c>
      <c r="AB10" s="3">
        <v>5</v>
      </c>
      <c r="AC10" s="3">
        <v>8</v>
      </c>
      <c r="AD10" s="3">
        <v>1</v>
      </c>
      <c r="AE10" s="3">
        <v>22</v>
      </c>
      <c r="AF10" s="3">
        <v>1</v>
      </c>
      <c r="AG10" s="3">
        <v>23</v>
      </c>
      <c r="AH10" s="3">
        <v>11</v>
      </c>
      <c r="AI10" s="3">
        <v>0</v>
      </c>
      <c r="AJ10" s="3">
        <v>0</v>
      </c>
      <c r="AK10" s="3">
        <v>5</v>
      </c>
      <c r="AL10" s="3">
        <v>1</v>
      </c>
      <c r="AM10" s="3">
        <v>0</v>
      </c>
      <c r="AN10" s="3">
        <v>0</v>
      </c>
      <c r="AO10" s="3">
        <v>6</v>
      </c>
      <c r="AP10" s="3">
        <v>0</v>
      </c>
      <c r="AQ10" s="3">
        <v>0</v>
      </c>
      <c r="AR10" s="3">
        <v>0</v>
      </c>
      <c r="AS10" s="3">
        <v>0</v>
      </c>
      <c r="AT10" s="3">
        <v>0</v>
      </c>
      <c r="AU10" s="41">
        <v>0</v>
      </c>
    </row>
    <row r="11" spans="2:47" x14ac:dyDescent="0.25">
      <c r="D11" s="67" t="s">
        <v>21</v>
      </c>
      <c r="E11" s="10" t="s">
        <v>13</v>
      </c>
      <c r="F11" s="7"/>
      <c r="G11" s="11">
        <v>7</v>
      </c>
      <c r="H11" s="13">
        <v>0</v>
      </c>
      <c r="I11" s="1">
        <v>0</v>
      </c>
      <c r="J11" s="1">
        <v>2</v>
      </c>
      <c r="K11" s="1">
        <v>0</v>
      </c>
      <c r="L11" s="1">
        <v>0</v>
      </c>
      <c r="M11" s="1">
        <v>0</v>
      </c>
      <c r="N11" s="1">
        <v>0</v>
      </c>
      <c r="O11" s="1">
        <v>0</v>
      </c>
      <c r="P11" s="1">
        <v>0</v>
      </c>
      <c r="Q11" s="1">
        <v>0</v>
      </c>
      <c r="R11" s="1">
        <v>0</v>
      </c>
      <c r="S11" s="1">
        <v>0</v>
      </c>
      <c r="T11" s="1">
        <v>0</v>
      </c>
      <c r="U11" s="1">
        <v>0</v>
      </c>
      <c r="V11" s="1">
        <v>0</v>
      </c>
      <c r="W11" s="1">
        <v>0</v>
      </c>
      <c r="X11" s="1">
        <v>0</v>
      </c>
      <c r="Y11" s="1">
        <v>1</v>
      </c>
      <c r="Z11" s="1">
        <v>0</v>
      </c>
      <c r="AA11" s="1">
        <v>0</v>
      </c>
      <c r="AB11" s="1">
        <v>0</v>
      </c>
      <c r="AC11" s="1">
        <v>2</v>
      </c>
      <c r="AD11" s="1">
        <v>0</v>
      </c>
      <c r="AE11" s="1">
        <v>0</v>
      </c>
      <c r="AF11" s="1">
        <v>0</v>
      </c>
      <c r="AG11" s="1">
        <v>0</v>
      </c>
      <c r="AH11" s="1">
        <v>2</v>
      </c>
      <c r="AI11" s="1">
        <v>0</v>
      </c>
      <c r="AJ11" s="1">
        <v>0</v>
      </c>
      <c r="AK11" s="1">
        <v>0</v>
      </c>
      <c r="AL11" s="1">
        <v>0</v>
      </c>
      <c r="AM11" s="1">
        <v>0</v>
      </c>
      <c r="AN11" s="1">
        <v>0</v>
      </c>
      <c r="AO11" s="1">
        <v>0</v>
      </c>
      <c r="AP11" s="1">
        <v>0</v>
      </c>
      <c r="AQ11" s="1">
        <v>0</v>
      </c>
      <c r="AR11" s="1">
        <v>0</v>
      </c>
      <c r="AS11" s="1">
        <v>0</v>
      </c>
      <c r="AT11" s="1">
        <v>0</v>
      </c>
      <c r="AU11" s="16">
        <v>0</v>
      </c>
    </row>
    <row r="12" spans="2:47" x14ac:dyDescent="0.25">
      <c r="D12" s="68"/>
      <c r="E12" s="8" t="s">
        <v>14</v>
      </c>
      <c r="F12" s="9"/>
      <c r="G12" s="12">
        <v>9</v>
      </c>
      <c r="H12" s="14">
        <v>0</v>
      </c>
      <c r="I12" s="2">
        <v>2</v>
      </c>
      <c r="J12" s="2">
        <v>3</v>
      </c>
      <c r="K12" s="2">
        <v>1</v>
      </c>
      <c r="L12" s="2">
        <v>0</v>
      </c>
      <c r="M12" s="2">
        <v>0</v>
      </c>
      <c r="N12" s="2">
        <v>0</v>
      </c>
      <c r="O12" s="2">
        <v>0</v>
      </c>
      <c r="P12" s="2">
        <v>0</v>
      </c>
      <c r="Q12" s="2">
        <v>0</v>
      </c>
      <c r="R12" s="2">
        <v>0</v>
      </c>
      <c r="S12" s="2">
        <v>0</v>
      </c>
      <c r="T12" s="2">
        <v>0</v>
      </c>
      <c r="U12" s="2">
        <v>0</v>
      </c>
      <c r="V12" s="2">
        <v>0</v>
      </c>
      <c r="W12" s="2">
        <v>0</v>
      </c>
      <c r="X12" s="2">
        <v>0</v>
      </c>
      <c r="Y12" s="2">
        <v>0</v>
      </c>
      <c r="Z12" s="2">
        <v>0</v>
      </c>
      <c r="AA12" s="2">
        <v>0</v>
      </c>
      <c r="AB12" s="2">
        <v>0</v>
      </c>
      <c r="AC12" s="2">
        <v>0</v>
      </c>
      <c r="AD12" s="2">
        <v>0</v>
      </c>
      <c r="AE12" s="2">
        <v>1</v>
      </c>
      <c r="AF12" s="2">
        <v>0</v>
      </c>
      <c r="AG12" s="2">
        <v>1</v>
      </c>
      <c r="AH12" s="2">
        <v>0</v>
      </c>
      <c r="AI12" s="2">
        <v>0</v>
      </c>
      <c r="AJ12" s="2">
        <v>0</v>
      </c>
      <c r="AK12" s="2">
        <v>1</v>
      </c>
      <c r="AL12" s="2">
        <v>1</v>
      </c>
      <c r="AM12" s="2">
        <v>0</v>
      </c>
      <c r="AN12" s="2">
        <v>0</v>
      </c>
      <c r="AO12" s="2">
        <v>0</v>
      </c>
      <c r="AP12" s="2">
        <v>0</v>
      </c>
      <c r="AQ12" s="2">
        <v>0</v>
      </c>
      <c r="AR12" s="2">
        <v>0</v>
      </c>
      <c r="AS12" s="2">
        <v>0</v>
      </c>
      <c r="AT12" s="2">
        <v>0</v>
      </c>
      <c r="AU12" s="15">
        <v>0</v>
      </c>
    </row>
    <row r="13" spans="2:47" x14ac:dyDescent="0.25">
      <c r="D13" s="68"/>
      <c r="E13" s="8" t="s">
        <v>15</v>
      </c>
      <c r="F13" s="9"/>
      <c r="G13" s="12">
        <v>35</v>
      </c>
      <c r="H13" s="14">
        <v>0</v>
      </c>
      <c r="I13" s="2">
        <v>0</v>
      </c>
      <c r="J13" s="2">
        <v>8</v>
      </c>
      <c r="K13" s="2">
        <v>0</v>
      </c>
      <c r="L13" s="2">
        <v>0</v>
      </c>
      <c r="M13" s="2">
        <v>0</v>
      </c>
      <c r="N13" s="2">
        <v>0</v>
      </c>
      <c r="O13" s="2">
        <v>3</v>
      </c>
      <c r="P13" s="2">
        <v>0</v>
      </c>
      <c r="Q13" s="2">
        <v>0</v>
      </c>
      <c r="R13" s="2">
        <v>0</v>
      </c>
      <c r="S13" s="2">
        <v>0</v>
      </c>
      <c r="T13" s="2">
        <v>3</v>
      </c>
      <c r="U13" s="2">
        <v>0</v>
      </c>
      <c r="V13" s="2">
        <v>1</v>
      </c>
      <c r="W13" s="2">
        <v>1</v>
      </c>
      <c r="X13" s="2">
        <v>0</v>
      </c>
      <c r="Y13" s="2">
        <v>1</v>
      </c>
      <c r="Z13" s="2">
        <v>0</v>
      </c>
      <c r="AA13" s="2">
        <v>0</v>
      </c>
      <c r="AB13" s="2">
        <v>0</v>
      </c>
      <c r="AC13" s="2">
        <v>3</v>
      </c>
      <c r="AD13" s="2">
        <v>1</v>
      </c>
      <c r="AE13" s="2">
        <v>9</v>
      </c>
      <c r="AF13" s="2">
        <v>0</v>
      </c>
      <c r="AG13" s="2">
        <v>5</v>
      </c>
      <c r="AH13" s="2">
        <v>0</v>
      </c>
      <c r="AI13" s="2">
        <v>0</v>
      </c>
      <c r="AJ13" s="2">
        <v>0</v>
      </c>
      <c r="AK13" s="2">
        <v>1</v>
      </c>
      <c r="AL13" s="2">
        <v>0</v>
      </c>
      <c r="AM13" s="2">
        <v>0</v>
      </c>
      <c r="AN13" s="2">
        <v>0</v>
      </c>
      <c r="AO13" s="2">
        <v>0</v>
      </c>
      <c r="AP13" s="2">
        <v>0</v>
      </c>
      <c r="AQ13" s="2">
        <v>0</v>
      </c>
      <c r="AR13" s="2">
        <v>0</v>
      </c>
      <c r="AS13" s="2">
        <v>0</v>
      </c>
      <c r="AT13" s="2">
        <v>0</v>
      </c>
      <c r="AU13" s="15">
        <v>0</v>
      </c>
    </row>
    <row r="14" spans="2:47" x14ac:dyDescent="0.25">
      <c r="D14" s="68"/>
      <c r="E14" s="8" t="s">
        <v>16</v>
      </c>
      <c r="F14" s="9"/>
      <c r="G14" s="12">
        <v>27</v>
      </c>
      <c r="H14" s="14">
        <v>0</v>
      </c>
      <c r="I14" s="2">
        <v>6</v>
      </c>
      <c r="J14" s="2">
        <v>4</v>
      </c>
      <c r="K14" s="2">
        <v>0</v>
      </c>
      <c r="L14" s="2">
        <v>0</v>
      </c>
      <c r="M14" s="2">
        <v>0</v>
      </c>
      <c r="N14" s="2">
        <v>0</v>
      </c>
      <c r="O14" s="2">
        <v>0</v>
      </c>
      <c r="P14" s="2">
        <v>0</v>
      </c>
      <c r="Q14" s="2">
        <v>0</v>
      </c>
      <c r="R14" s="2">
        <v>2</v>
      </c>
      <c r="S14" s="2">
        <v>0</v>
      </c>
      <c r="T14" s="2">
        <v>0</v>
      </c>
      <c r="U14" s="2">
        <v>0</v>
      </c>
      <c r="V14" s="2">
        <v>0</v>
      </c>
      <c r="W14" s="2">
        <v>2</v>
      </c>
      <c r="X14" s="2">
        <v>0</v>
      </c>
      <c r="Y14" s="2">
        <v>0</v>
      </c>
      <c r="Z14" s="2">
        <v>0</v>
      </c>
      <c r="AA14" s="2">
        <v>0</v>
      </c>
      <c r="AB14" s="2">
        <v>3</v>
      </c>
      <c r="AC14" s="2">
        <v>0</v>
      </c>
      <c r="AD14" s="2">
        <v>0</v>
      </c>
      <c r="AE14" s="2">
        <v>3</v>
      </c>
      <c r="AF14" s="2">
        <v>1</v>
      </c>
      <c r="AG14" s="2">
        <v>8</v>
      </c>
      <c r="AH14" s="2">
        <v>4</v>
      </c>
      <c r="AI14" s="2">
        <v>0</v>
      </c>
      <c r="AJ14" s="2">
        <v>0</v>
      </c>
      <c r="AK14" s="2">
        <v>1</v>
      </c>
      <c r="AL14" s="2">
        <v>0</v>
      </c>
      <c r="AM14" s="2">
        <v>0</v>
      </c>
      <c r="AN14" s="2">
        <v>0</v>
      </c>
      <c r="AO14" s="2">
        <v>1</v>
      </c>
      <c r="AP14" s="2">
        <v>0</v>
      </c>
      <c r="AQ14" s="2">
        <v>0</v>
      </c>
      <c r="AR14" s="2">
        <v>0</v>
      </c>
      <c r="AS14" s="2">
        <v>0</v>
      </c>
      <c r="AT14" s="2">
        <v>0</v>
      </c>
      <c r="AU14" s="15">
        <v>0</v>
      </c>
    </row>
    <row r="15" spans="2:47" x14ac:dyDescent="0.25">
      <c r="D15" s="68"/>
      <c r="E15" s="8" t="s">
        <v>17</v>
      </c>
      <c r="F15" s="9"/>
      <c r="G15" s="12">
        <v>13</v>
      </c>
      <c r="H15" s="14">
        <v>0</v>
      </c>
      <c r="I15" s="2">
        <v>2</v>
      </c>
      <c r="J15" s="2">
        <v>4</v>
      </c>
      <c r="K15" s="2">
        <v>0</v>
      </c>
      <c r="L15" s="2">
        <v>0</v>
      </c>
      <c r="M15" s="2">
        <v>0</v>
      </c>
      <c r="N15" s="2">
        <v>0</v>
      </c>
      <c r="O15" s="2">
        <v>0</v>
      </c>
      <c r="P15" s="2">
        <v>0</v>
      </c>
      <c r="Q15" s="2">
        <v>0</v>
      </c>
      <c r="R15" s="2">
        <v>0</v>
      </c>
      <c r="S15" s="2">
        <v>0</v>
      </c>
      <c r="T15" s="2">
        <v>0</v>
      </c>
      <c r="U15" s="2">
        <v>0</v>
      </c>
      <c r="V15" s="2">
        <v>0</v>
      </c>
      <c r="W15" s="2">
        <v>0</v>
      </c>
      <c r="X15" s="2">
        <v>0</v>
      </c>
      <c r="Y15" s="2">
        <v>0</v>
      </c>
      <c r="Z15" s="2">
        <v>0</v>
      </c>
      <c r="AA15" s="2">
        <v>0</v>
      </c>
      <c r="AB15" s="2">
        <v>0</v>
      </c>
      <c r="AC15" s="2">
        <v>0</v>
      </c>
      <c r="AD15" s="2">
        <v>0</v>
      </c>
      <c r="AE15" s="2">
        <v>4</v>
      </c>
      <c r="AF15" s="2">
        <v>0</v>
      </c>
      <c r="AG15" s="2">
        <v>2</v>
      </c>
      <c r="AH15" s="2">
        <v>1</v>
      </c>
      <c r="AI15" s="2">
        <v>0</v>
      </c>
      <c r="AJ15" s="2">
        <v>0</v>
      </c>
      <c r="AK15" s="2">
        <v>0</v>
      </c>
      <c r="AL15" s="2">
        <v>0</v>
      </c>
      <c r="AM15" s="2">
        <v>0</v>
      </c>
      <c r="AN15" s="2">
        <v>0</v>
      </c>
      <c r="AO15" s="2">
        <v>1</v>
      </c>
      <c r="AP15" s="2">
        <v>0</v>
      </c>
      <c r="AQ15" s="2">
        <v>0</v>
      </c>
      <c r="AR15" s="2">
        <v>0</v>
      </c>
      <c r="AS15" s="2">
        <v>0</v>
      </c>
      <c r="AT15" s="2">
        <v>0</v>
      </c>
      <c r="AU15" s="15">
        <v>0</v>
      </c>
    </row>
    <row r="16" spans="2:47" x14ac:dyDescent="0.25">
      <c r="D16" s="68"/>
      <c r="E16" s="8" t="s">
        <v>18</v>
      </c>
      <c r="F16" s="9"/>
      <c r="G16" s="12">
        <v>3</v>
      </c>
      <c r="H16" s="14">
        <v>0</v>
      </c>
      <c r="I16" s="2">
        <v>0</v>
      </c>
      <c r="J16" s="2">
        <v>0</v>
      </c>
      <c r="K16" s="2">
        <v>0</v>
      </c>
      <c r="L16" s="2">
        <v>0</v>
      </c>
      <c r="M16" s="2">
        <v>0</v>
      </c>
      <c r="N16" s="2">
        <v>0</v>
      </c>
      <c r="O16" s="2">
        <v>0</v>
      </c>
      <c r="P16" s="2">
        <v>1</v>
      </c>
      <c r="Q16" s="2">
        <v>0</v>
      </c>
      <c r="R16" s="2">
        <v>0</v>
      </c>
      <c r="S16" s="2">
        <v>0</v>
      </c>
      <c r="T16" s="2">
        <v>0</v>
      </c>
      <c r="U16" s="2">
        <v>0</v>
      </c>
      <c r="V16" s="2">
        <v>1</v>
      </c>
      <c r="W16" s="2">
        <v>0</v>
      </c>
      <c r="X16" s="2">
        <v>0</v>
      </c>
      <c r="Y16" s="2">
        <v>0</v>
      </c>
      <c r="Z16" s="2">
        <v>0</v>
      </c>
      <c r="AA16" s="2">
        <v>0</v>
      </c>
      <c r="AB16" s="2">
        <v>0</v>
      </c>
      <c r="AC16" s="2">
        <v>0</v>
      </c>
      <c r="AD16" s="2">
        <v>0</v>
      </c>
      <c r="AE16" s="2">
        <v>0</v>
      </c>
      <c r="AF16" s="2">
        <v>0</v>
      </c>
      <c r="AG16" s="2">
        <v>1</v>
      </c>
      <c r="AH16" s="2">
        <v>0</v>
      </c>
      <c r="AI16" s="2">
        <v>0</v>
      </c>
      <c r="AJ16" s="2">
        <v>0</v>
      </c>
      <c r="AK16" s="2">
        <v>0</v>
      </c>
      <c r="AL16" s="2">
        <v>0</v>
      </c>
      <c r="AM16" s="2">
        <v>0</v>
      </c>
      <c r="AN16" s="2">
        <v>0</v>
      </c>
      <c r="AO16" s="2">
        <v>0</v>
      </c>
      <c r="AP16" s="2">
        <v>0</v>
      </c>
      <c r="AQ16" s="2">
        <v>0</v>
      </c>
      <c r="AR16" s="2">
        <v>0</v>
      </c>
      <c r="AS16" s="2">
        <v>0</v>
      </c>
      <c r="AT16" s="2">
        <v>0</v>
      </c>
      <c r="AU16" s="15">
        <v>0</v>
      </c>
    </row>
    <row r="17" spans="4:47" x14ac:dyDescent="0.25">
      <c r="D17" s="68"/>
      <c r="E17" s="8" t="s">
        <v>19</v>
      </c>
      <c r="F17" s="9"/>
      <c r="G17" s="12">
        <v>3</v>
      </c>
      <c r="H17" s="14">
        <v>0</v>
      </c>
      <c r="I17" s="2">
        <v>0</v>
      </c>
      <c r="J17" s="2">
        <v>0</v>
      </c>
      <c r="K17" s="2">
        <v>0</v>
      </c>
      <c r="L17" s="2">
        <v>0</v>
      </c>
      <c r="M17" s="2">
        <v>0</v>
      </c>
      <c r="N17" s="2">
        <v>0</v>
      </c>
      <c r="O17" s="2">
        <v>0</v>
      </c>
      <c r="P17" s="2">
        <v>0</v>
      </c>
      <c r="Q17" s="2">
        <v>0</v>
      </c>
      <c r="R17" s="2">
        <v>0</v>
      </c>
      <c r="S17" s="2">
        <v>0</v>
      </c>
      <c r="T17" s="2">
        <v>0</v>
      </c>
      <c r="U17" s="2">
        <v>0</v>
      </c>
      <c r="V17" s="2">
        <v>0</v>
      </c>
      <c r="W17" s="2">
        <v>0</v>
      </c>
      <c r="X17" s="2">
        <v>0</v>
      </c>
      <c r="Y17" s="2">
        <v>0</v>
      </c>
      <c r="Z17" s="2">
        <v>0</v>
      </c>
      <c r="AA17" s="2">
        <v>0</v>
      </c>
      <c r="AB17" s="2">
        <v>0</v>
      </c>
      <c r="AC17" s="2">
        <v>0</v>
      </c>
      <c r="AD17" s="2">
        <v>0</v>
      </c>
      <c r="AE17" s="2">
        <v>1</v>
      </c>
      <c r="AF17" s="2">
        <v>0</v>
      </c>
      <c r="AG17" s="2">
        <v>2</v>
      </c>
      <c r="AH17" s="2">
        <v>1</v>
      </c>
      <c r="AI17" s="2">
        <v>0</v>
      </c>
      <c r="AJ17" s="2">
        <v>0</v>
      </c>
      <c r="AK17" s="2">
        <v>0</v>
      </c>
      <c r="AL17" s="2">
        <v>0</v>
      </c>
      <c r="AM17" s="2">
        <v>0</v>
      </c>
      <c r="AN17" s="2">
        <v>0</v>
      </c>
      <c r="AO17" s="2">
        <v>0</v>
      </c>
      <c r="AP17" s="2">
        <v>0</v>
      </c>
      <c r="AQ17" s="2">
        <v>0</v>
      </c>
      <c r="AR17" s="2">
        <v>0</v>
      </c>
      <c r="AS17" s="2">
        <v>0</v>
      </c>
      <c r="AT17" s="2">
        <v>0</v>
      </c>
      <c r="AU17" s="15">
        <v>0</v>
      </c>
    </row>
    <row r="18" spans="4:47" x14ac:dyDescent="0.25">
      <c r="D18" s="68"/>
      <c r="E18" s="8" t="s">
        <v>20</v>
      </c>
      <c r="F18" s="9"/>
      <c r="G18" s="12">
        <v>25</v>
      </c>
      <c r="H18" s="14">
        <v>0</v>
      </c>
      <c r="I18" s="2">
        <v>2</v>
      </c>
      <c r="J18" s="2">
        <v>5</v>
      </c>
      <c r="K18" s="2">
        <v>1</v>
      </c>
      <c r="L18" s="2">
        <v>0</v>
      </c>
      <c r="M18" s="2">
        <v>0</v>
      </c>
      <c r="N18" s="2">
        <v>0</v>
      </c>
      <c r="O18" s="2">
        <v>0</v>
      </c>
      <c r="P18" s="2">
        <v>0</v>
      </c>
      <c r="Q18" s="2">
        <v>0</v>
      </c>
      <c r="R18" s="2">
        <v>0</v>
      </c>
      <c r="S18" s="2">
        <v>0</v>
      </c>
      <c r="T18" s="2">
        <v>0</v>
      </c>
      <c r="U18" s="2">
        <v>0</v>
      </c>
      <c r="V18" s="2">
        <v>0</v>
      </c>
      <c r="W18" s="2">
        <v>1</v>
      </c>
      <c r="X18" s="2">
        <v>0</v>
      </c>
      <c r="Y18" s="2">
        <v>0</v>
      </c>
      <c r="Z18" s="2">
        <v>1</v>
      </c>
      <c r="AA18" s="2">
        <v>0</v>
      </c>
      <c r="AB18" s="2">
        <v>2</v>
      </c>
      <c r="AC18" s="2">
        <v>3</v>
      </c>
      <c r="AD18" s="2">
        <v>0</v>
      </c>
      <c r="AE18" s="2">
        <v>4</v>
      </c>
      <c r="AF18" s="2">
        <v>0</v>
      </c>
      <c r="AG18" s="2">
        <v>4</v>
      </c>
      <c r="AH18" s="2">
        <v>3</v>
      </c>
      <c r="AI18" s="2">
        <v>0</v>
      </c>
      <c r="AJ18" s="2">
        <v>0</v>
      </c>
      <c r="AK18" s="2">
        <v>2</v>
      </c>
      <c r="AL18" s="2">
        <v>0</v>
      </c>
      <c r="AM18" s="2">
        <v>0</v>
      </c>
      <c r="AN18" s="2">
        <v>0</v>
      </c>
      <c r="AO18" s="2">
        <v>4</v>
      </c>
      <c r="AP18" s="2">
        <v>0</v>
      </c>
      <c r="AQ18" s="2">
        <v>0</v>
      </c>
      <c r="AR18" s="2">
        <v>0</v>
      </c>
      <c r="AS18" s="2">
        <v>0</v>
      </c>
      <c r="AT18" s="2">
        <v>0</v>
      </c>
      <c r="AU18" s="15">
        <v>0</v>
      </c>
    </row>
    <row r="19" spans="4:47" x14ac:dyDescent="0.25">
      <c r="D19" s="67" t="s">
        <v>22</v>
      </c>
      <c r="E19" s="10" t="s">
        <v>23</v>
      </c>
      <c r="F19" s="7"/>
      <c r="G19" s="11">
        <v>34</v>
      </c>
      <c r="H19" s="13">
        <v>0</v>
      </c>
      <c r="I19" s="1">
        <v>2</v>
      </c>
      <c r="J19" s="1">
        <v>5</v>
      </c>
      <c r="K19" s="1">
        <v>0</v>
      </c>
      <c r="L19" s="1">
        <v>0</v>
      </c>
      <c r="M19" s="1">
        <v>0</v>
      </c>
      <c r="N19" s="1">
        <v>0</v>
      </c>
      <c r="O19" s="1">
        <v>1</v>
      </c>
      <c r="P19" s="1">
        <v>0</v>
      </c>
      <c r="Q19" s="1">
        <v>0</v>
      </c>
      <c r="R19" s="1">
        <v>1</v>
      </c>
      <c r="S19" s="1">
        <v>0</v>
      </c>
      <c r="T19" s="1">
        <v>1</v>
      </c>
      <c r="U19" s="1">
        <v>0</v>
      </c>
      <c r="V19" s="1">
        <v>0</v>
      </c>
      <c r="W19" s="1">
        <v>0</v>
      </c>
      <c r="X19" s="1">
        <v>0</v>
      </c>
      <c r="Y19" s="1">
        <v>2</v>
      </c>
      <c r="Z19" s="1">
        <v>0</v>
      </c>
      <c r="AA19" s="1">
        <v>0</v>
      </c>
      <c r="AB19" s="1">
        <v>1</v>
      </c>
      <c r="AC19" s="1">
        <v>4</v>
      </c>
      <c r="AD19" s="1">
        <v>0</v>
      </c>
      <c r="AE19" s="1">
        <v>7</v>
      </c>
      <c r="AF19" s="1">
        <v>1</v>
      </c>
      <c r="AG19" s="1">
        <v>6</v>
      </c>
      <c r="AH19" s="1">
        <v>3</v>
      </c>
      <c r="AI19" s="1">
        <v>0</v>
      </c>
      <c r="AJ19" s="1">
        <v>0</v>
      </c>
      <c r="AK19" s="1">
        <v>2</v>
      </c>
      <c r="AL19" s="1">
        <v>1</v>
      </c>
      <c r="AM19" s="1">
        <v>0</v>
      </c>
      <c r="AN19" s="1">
        <v>0</v>
      </c>
      <c r="AO19" s="1">
        <v>1</v>
      </c>
      <c r="AP19" s="1">
        <v>0</v>
      </c>
      <c r="AQ19" s="1">
        <v>0</v>
      </c>
      <c r="AR19" s="1">
        <v>0</v>
      </c>
      <c r="AS19" s="1">
        <v>0</v>
      </c>
      <c r="AT19" s="1">
        <v>0</v>
      </c>
      <c r="AU19" s="16">
        <v>0</v>
      </c>
    </row>
    <row r="20" spans="4:47" x14ac:dyDescent="0.25">
      <c r="D20" s="68"/>
      <c r="E20" s="8" t="s">
        <v>24</v>
      </c>
      <c r="F20" s="9"/>
      <c r="G20" s="12">
        <v>8</v>
      </c>
      <c r="H20" s="14">
        <v>0</v>
      </c>
      <c r="I20" s="2">
        <v>0</v>
      </c>
      <c r="J20" s="2">
        <v>3</v>
      </c>
      <c r="K20" s="2">
        <v>0</v>
      </c>
      <c r="L20" s="2">
        <v>0</v>
      </c>
      <c r="M20" s="2">
        <v>0</v>
      </c>
      <c r="N20" s="2">
        <v>0</v>
      </c>
      <c r="O20" s="2">
        <v>1</v>
      </c>
      <c r="P20" s="2">
        <v>0</v>
      </c>
      <c r="Q20" s="2">
        <v>0</v>
      </c>
      <c r="R20" s="2">
        <v>0</v>
      </c>
      <c r="S20" s="2">
        <v>0</v>
      </c>
      <c r="T20" s="2">
        <v>1</v>
      </c>
      <c r="U20" s="2">
        <v>0</v>
      </c>
      <c r="V20" s="2">
        <v>0</v>
      </c>
      <c r="W20" s="2">
        <v>0</v>
      </c>
      <c r="X20" s="2">
        <v>0</v>
      </c>
      <c r="Y20" s="2">
        <v>0</v>
      </c>
      <c r="Z20" s="2">
        <v>0</v>
      </c>
      <c r="AA20" s="2">
        <v>0</v>
      </c>
      <c r="AB20" s="2">
        <v>0</v>
      </c>
      <c r="AC20" s="2">
        <v>0</v>
      </c>
      <c r="AD20" s="2">
        <v>0</v>
      </c>
      <c r="AE20" s="2">
        <v>1</v>
      </c>
      <c r="AF20" s="2">
        <v>0</v>
      </c>
      <c r="AG20" s="2">
        <v>2</v>
      </c>
      <c r="AH20" s="2">
        <v>0</v>
      </c>
      <c r="AI20" s="2">
        <v>0</v>
      </c>
      <c r="AJ20" s="2">
        <v>0</v>
      </c>
      <c r="AK20" s="2">
        <v>0</v>
      </c>
      <c r="AL20" s="2">
        <v>0</v>
      </c>
      <c r="AM20" s="2">
        <v>0</v>
      </c>
      <c r="AN20" s="2">
        <v>0</v>
      </c>
      <c r="AO20" s="2">
        <v>0</v>
      </c>
      <c r="AP20" s="2">
        <v>0</v>
      </c>
      <c r="AQ20" s="2">
        <v>0</v>
      </c>
      <c r="AR20" s="2">
        <v>0</v>
      </c>
      <c r="AS20" s="2">
        <v>0</v>
      </c>
      <c r="AT20" s="2">
        <v>0</v>
      </c>
      <c r="AU20" s="15">
        <v>0</v>
      </c>
    </row>
    <row r="21" spans="4:47" x14ac:dyDescent="0.25">
      <c r="D21" s="68"/>
      <c r="E21" s="8" t="s">
        <v>25</v>
      </c>
      <c r="F21" s="9"/>
      <c r="G21" s="12">
        <v>26</v>
      </c>
      <c r="H21" s="14">
        <v>0</v>
      </c>
      <c r="I21" s="2">
        <v>2</v>
      </c>
      <c r="J21" s="2">
        <v>2</v>
      </c>
      <c r="K21" s="2">
        <v>0</v>
      </c>
      <c r="L21" s="2">
        <v>0</v>
      </c>
      <c r="M21" s="2">
        <v>0</v>
      </c>
      <c r="N21" s="2">
        <v>0</v>
      </c>
      <c r="O21" s="2">
        <v>0</v>
      </c>
      <c r="P21" s="2">
        <v>0</v>
      </c>
      <c r="Q21" s="2">
        <v>0</v>
      </c>
      <c r="R21" s="2">
        <v>1</v>
      </c>
      <c r="S21" s="2">
        <v>0</v>
      </c>
      <c r="T21" s="2">
        <v>0</v>
      </c>
      <c r="U21" s="2">
        <v>0</v>
      </c>
      <c r="V21" s="2">
        <v>0</v>
      </c>
      <c r="W21" s="2">
        <v>0</v>
      </c>
      <c r="X21" s="2">
        <v>0</v>
      </c>
      <c r="Y21" s="2">
        <v>2</v>
      </c>
      <c r="Z21" s="2">
        <v>0</v>
      </c>
      <c r="AA21" s="2">
        <v>0</v>
      </c>
      <c r="AB21" s="2">
        <v>1</v>
      </c>
      <c r="AC21" s="2">
        <v>4</v>
      </c>
      <c r="AD21" s="2">
        <v>0</v>
      </c>
      <c r="AE21" s="2">
        <v>6</v>
      </c>
      <c r="AF21" s="2">
        <v>1</v>
      </c>
      <c r="AG21" s="2">
        <v>4</v>
      </c>
      <c r="AH21" s="2">
        <v>3</v>
      </c>
      <c r="AI21" s="2">
        <v>0</v>
      </c>
      <c r="AJ21" s="2">
        <v>0</v>
      </c>
      <c r="AK21" s="2">
        <v>2</v>
      </c>
      <c r="AL21" s="2">
        <v>1</v>
      </c>
      <c r="AM21" s="2">
        <v>0</v>
      </c>
      <c r="AN21" s="2">
        <v>0</v>
      </c>
      <c r="AO21" s="2">
        <v>1</v>
      </c>
      <c r="AP21" s="2">
        <v>0</v>
      </c>
      <c r="AQ21" s="2">
        <v>0</v>
      </c>
      <c r="AR21" s="2">
        <v>0</v>
      </c>
      <c r="AS21" s="2">
        <v>0</v>
      </c>
      <c r="AT21" s="2">
        <v>0</v>
      </c>
      <c r="AU21" s="15">
        <v>0</v>
      </c>
    </row>
    <row r="22" spans="4:47" x14ac:dyDescent="0.25">
      <c r="D22" s="68"/>
      <c r="E22" s="8" t="s">
        <v>26</v>
      </c>
      <c r="F22" s="9"/>
      <c r="G22" s="12">
        <v>77</v>
      </c>
      <c r="H22" s="14">
        <v>0</v>
      </c>
      <c r="I22" s="2">
        <v>9</v>
      </c>
      <c r="J22" s="2">
        <v>18</v>
      </c>
      <c r="K22" s="2">
        <v>2</v>
      </c>
      <c r="L22" s="2">
        <v>0</v>
      </c>
      <c r="M22" s="2">
        <v>0</v>
      </c>
      <c r="N22" s="2">
        <v>0</v>
      </c>
      <c r="O22" s="2">
        <v>2</v>
      </c>
      <c r="P22" s="2">
        <v>1</v>
      </c>
      <c r="Q22" s="2">
        <v>0</v>
      </c>
      <c r="R22" s="2">
        <v>1</v>
      </c>
      <c r="S22" s="2">
        <v>0</v>
      </c>
      <c r="T22" s="2">
        <v>2</v>
      </c>
      <c r="U22" s="2">
        <v>0</v>
      </c>
      <c r="V22" s="2">
        <v>2</v>
      </c>
      <c r="W22" s="2">
        <v>4</v>
      </c>
      <c r="X22" s="2">
        <v>0</v>
      </c>
      <c r="Y22" s="2">
        <v>0</v>
      </c>
      <c r="Z22" s="2">
        <v>1</v>
      </c>
      <c r="AA22" s="2">
        <v>0</v>
      </c>
      <c r="AB22" s="2">
        <v>4</v>
      </c>
      <c r="AC22" s="2">
        <v>4</v>
      </c>
      <c r="AD22" s="2">
        <v>1</v>
      </c>
      <c r="AE22" s="2">
        <v>13</v>
      </c>
      <c r="AF22" s="2">
        <v>0</v>
      </c>
      <c r="AG22" s="2">
        <v>14</v>
      </c>
      <c r="AH22" s="2">
        <v>6</v>
      </c>
      <c r="AI22" s="2">
        <v>0</v>
      </c>
      <c r="AJ22" s="2">
        <v>0</v>
      </c>
      <c r="AK22" s="2">
        <v>2</v>
      </c>
      <c r="AL22" s="2">
        <v>0</v>
      </c>
      <c r="AM22" s="2">
        <v>0</v>
      </c>
      <c r="AN22" s="2">
        <v>0</v>
      </c>
      <c r="AO22" s="2">
        <v>4</v>
      </c>
      <c r="AP22" s="2">
        <v>0</v>
      </c>
      <c r="AQ22" s="2">
        <v>0</v>
      </c>
      <c r="AR22" s="2">
        <v>0</v>
      </c>
      <c r="AS22" s="2">
        <v>0</v>
      </c>
      <c r="AT22" s="2">
        <v>0</v>
      </c>
      <c r="AU22" s="15">
        <v>0</v>
      </c>
    </row>
    <row r="23" spans="4:47" x14ac:dyDescent="0.25">
      <c r="D23" s="68"/>
      <c r="E23" s="8" t="s">
        <v>27</v>
      </c>
      <c r="F23" s="9"/>
      <c r="G23" s="12">
        <v>52</v>
      </c>
      <c r="H23" s="14">
        <v>0</v>
      </c>
      <c r="I23" s="2">
        <v>6</v>
      </c>
      <c r="J23" s="2">
        <v>13</v>
      </c>
      <c r="K23" s="2">
        <v>2</v>
      </c>
      <c r="L23" s="2">
        <v>0</v>
      </c>
      <c r="M23" s="2">
        <v>0</v>
      </c>
      <c r="N23" s="2">
        <v>0</v>
      </c>
      <c r="O23" s="2">
        <v>2</v>
      </c>
      <c r="P23" s="2">
        <v>1</v>
      </c>
      <c r="Q23" s="2">
        <v>0</v>
      </c>
      <c r="R23" s="2">
        <v>0</v>
      </c>
      <c r="S23" s="2">
        <v>0</v>
      </c>
      <c r="T23" s="2">
        <v>1</v>
      </c>
      <c r="U23" s="2">
        <v>0</v>
      </c>
      <c r="V23" s="2">
        <v>2</v>
      </c>
      <c r="W23" s="2">
        <v>2</v>
      </c>
      <c r="X23" s="2">
        <v>0</v>
      </c>
      <c r="Y23" s="2">
        <v>0</v>
      </c>
      <c r="Z23" s="2">
        <v>1</v>
      </c>
      <c r="AA23" s="2">
        <v>0</v>
      </c>
      <c r="AB23" s="2">
        <v>3</v>
      </c>
      <c r="AC23" s="2">
        <v>2</v>
      </c>
      <c r="AD23" s="2">
        <v>1</v>
      </c>
      <c r="AE23" s="2">
        <v>8</v>
      </c>
      <c r="AF23" s="2">
        <v>0</v>
      </c>
      <c r="AG23" s="2">
        <v>8</v>
      </c>
      <c r="AH23" s="2">
        <v>3</v>
      </c>
      <c r="AI23" s="2">
        <v>0</v>
      </c>
      <c r="AJ23" s="2">
        <v>0</v>
      </c>
      <c r="AK23" s="2">
        <v>2</v>
      </c>
      <c r="AL23" s="2">
        <v>0</v>
      </c>
      <c r="AM23" s="2">
        <v>0</v>
      </c>
      <c r="AN23" s="2">
        <v>0</v>
      </c>
      <c r="AO23" s="2">
        <v>4</v>
      </c>
      <c r="AP23" s="2">
        <v>0</v>
      </c>
      <c r="AQ23" s="2">
        <v>0</v>
      </c>
      <c r="AR23" s="2">
        <v>0</v>
      </c>
      <c r="AS23" s="2">
        <v>0</v>
      </c>
      <c r="AT23" s="2">
        <v>0</v>
      </c>
      <c r="AU23" s="15">
        <v>0</v>
      </c>
    </row>
    <row r="24" spans="4:47" x14ac:dyDescent="0.25">
      <c r="D24" s="68"/>
      <c r="E24" s="8" t="s">
        <v>28</v>
      </c>
      <c r="F24" s="9"/>
      <c r="G24" s="12">
        <v>25</v>
      </c>
      <c r="H24" s="14">
        <v>0</v>
      </c>
      <c r="I24" s="2">
        <v>3</v>
      </c>
      <c r="J24" s="2">
        <v>5</v>
      </c>
      <c r="K24" s="2">
        <v>0</v>
      </c>
      <c r="L24" s="2">
        <v>0</v>
      </c>
      <c r="M24" s="2">
        <v>0</v>
      </c>
      <c r="N24" s="2">
        <v>0</v>
      </c>
      <c r="O24" s="2">
        <v>0</v>
      </c>
      <c r="P24" s="2">
        <v>0</v>
      </c>
      <c r="Q24" s="2">
        <v>0</v>
      </c>
      <c r="R24" s="2">
        <v>1</v>
      </c>
      <c r="S24" s="2">
        <v>0</v>
      </c>
      <c r="T24" s="2">
        <v>1</v>
      </c>
      <c r="U24" s="2">
        <v>0</v>
      </c>
      <c r="V24" s="2">
        <v>0</v>
      </c>
      <c r="W24" s="2">
        <v>2</v>
      </c>
      <c r="X24" s="2">
        <v>0</v>
      </c>
      <c r="Y24" s="2">
        <v>0</v>
      </c>
      <c r="Z24" s="2">
        <v>0</v>
      </c>
      <c r="AA24" s="2">
        <v>0</v>
      </c>
      <c r="AB24" s="2">
        <v>1</v>
      </c>
      <c r="AC24" s="2">
        <v>2</v>
      </c>
      <c r="AD24" s="2">
        <v>0</v>
      </c>
      <c r="AE24" s="2">
        <v>5</v>
      </c>
      <c r="AF24" s="2">
        <v>0</v>
      </c>
      <c r="AG24" s="2">
        <v>6</v>
      </c>
      <c r="AH24" s="2">
        <v>3</v>
      </c>
      <c r="AI24" s="2">
        <v>0</v>
      </c>
      <c r="AJ24" s="2">
        <v>0</v>
      </c>
      <c r="AK24" s="2">
        <v>0</v>
      </c>
      <c r="AL24" s="2">
        <v>0</v>
      </c>
      <c r="AM24" s="2">
        <v>0</v>
      </c>
      <c r="AN24" s="2">
        <v>0</v>
      </c>
      <c r="AO24" s="2">
        <v>0</v>
      </c>
      <c r="AP24" s="2">
        <v>0</v>
      </c>
      <c r="AQ24" s="2">
        <v>0</v>
      </c>
      <c r="AR24" s="2">
        <v>0</v>
      </c>
      <c r="AS24" s="2">
        <v>0</v>
      </c>
      <c r="AT24" s="2">
        <v>0</v>
      </c>
      <c r="AU24" s="15">
        <v>0</v>
      </c>
    </row>
    <row r="25" spans="4:47" x14ac:dyDescent="0.25">
      <c r="D25" s="68"/>
      <c r="E25" s="8" t="s">
        <v>29</v>
      </c>
      <c r="F25" s="9"/>
      <c r="G25" s="12">
        <v>11</v>
      </c>
      <c r="H25" s="14">
        <v>0</v>
      </c>
      <c r="I25" s="2">
        <v>1</v>
      </c>
      <c r="J25" s="2">
        <v>3</v>
      </c>
      <c r="K25" s="2">
        <v>0</v>
      </c>
      <c r="L25" s="2">
        <v>0</v>
      </c>
      <c r="M25" s="2">
        <v>0</v>
      </c>
      <c r="N25" s="2">
        <v>0</v>
      </c>
      <c r="O25" s="2">
        <v>0</v>
      </c>
      <c r="P25" s="2">
        <v>0</v>
      </c>
      <c r="Q25" s="2">
        <v>0</v>
      </c>
      <c r="R25" s="2">
        <v>0</v>
      </c>
      <c r="S25" s="2">
        <v>0</v>
      </c>
      <c r="T25" s="2">
        <v>0</v>
      </c>
      <c r="U25" s="2">
        <v>0</v>
      </c>
      <c r="V25" s="2">
        <v>0</v>
      </c>
      <c r="W25" s="2">
        <v>0</v>
      </c>
      <c r="X25" s="2">
        <v>0</v>
      </c>
      <c r="Y25" s="2">
        <v>0</v>
      </c>
      <c r="Z25" s="2">
        <v>0</v>
      </c>
      <c r="AA25" s="2">
        <v>0</v>
      </c>
      <c r="AB25" s="2">
        <v>0</v>
      </c>
      <c r="AC25" s="2">
        <v>0</v>
      </c>
      <c r="AD25" s="2">
        <v>0</v>
      </c>
      <c r="AE25" s="2">
        <v>2</v>
      </c>
      <c r="AF25" s="2">
        <v>0</v>
      </c>
      <c r="AG25" s="2">
        <v>3</v>
      </c>
      <c r="AH25" s="2">
        <v>2</v>
      </c>
      <c r="AI25" s="2">
        <v>0</v>
      </c>
      <c r="AJ25" s="2">
        <v>0</v>
      </c>
      <c r="AK25" s="2">
        <v>1</v>
      </c>
      <c r="AL25" s="2">
        <v>0</v>
      </c>
      <c r="AM25" s="2">
        <v>0</v>
      </c>
      <c r="AN25" s="2">
        <v>0</v>
      </c>
      <c r="AO25" s="2">
        <v>1</v>
      </c>
      <c r="AP25" s="2">
        <v>0</v>
      </c>
      <c r="AQ25" s="2">
        <v>0</v>
      </c>
      <c r="AR25" s="2">
        <v>0</v>
      </c>
      <c r="AS25" s="2">
        <v>0</v>
      </c>
      <c r="AT25" s="2">
        <v>0</v>
      </c>
      <c r="AU25" s="15">
        <v>0</v>
      </c>
    </row>
    <row r="26" spans="4:47" x14ac:dyDescent="0.25">
      <c r="D26" s="67" t="s">
        <v>30</v>
      </c>
      <c r="E26" s="10" t="s">
        <v>31</v>
      </c>
      <c r="F26" s="7"/>
      <c r="G26" s="11">
        <v>75</v>
      </c>
      <c r="H26" s="13">
        <v>0</v>
      </c>
      <c r="I26" s="1">
        <v>6</v>
      </c>
      <c r="J26" s="1">
        <v>11</v>
      </c>
      <c r="K26" s="1">
        <v>0</v>
      </c>
      <c r="L26" s="1">
        <v>0</v>
      </c>
      <c r="M26" s="1">
        <v>0</v>
      </c>
      <c r="N26" s="1">
        <v>0</v>
      </c>
      <c r="O26" s="1">
        <v>3</v>
      </c>
      <c r="P26" s="1">
        <v>0</v>
      </c>
      <c r="Q26" s="1">
        <v>0</v>
      </c>
      <c r="R26" s="1">
        <v>2</v>
      </c>
      <c r="S26" s="1">
        <v>0</v>
      </c>
      <c r="T26" s="1">
        <v>2</v>
      </c>
      <c r="U26" s="1">
        <v>0</v>
      </c>
      <c r="V26" s="1">
        <v>2</v>
      </c>
      <c r="W26" s="1">
        <v>3</v>
      </c>
      <c r="X26" s="1">
        <v>0</v>
      </c>
      <c r="Y26" s="1">
        <v>2</v>
      </c>
      <c r="Z26" s="1">
        <v>1</v>
      </c>
      <c r="AA26" s="1">
        <v>0</v>
      </c>
      <c r="AB26" s="1">
        <v>1</v>
      </c>
      <c r="AC26" s="1">
        <v>6</v>
      </c>
      <c r="AD26" s="1">
        <v>0</v>
      </c>
      <c r="AE26" s="1">
        <v>16</v>
      </c>
      <c r="AF26" s="1">
        <v>1</v>
      </c>
      <c r="AG26" s="1">
        <v>13</v>
      </c>
      <c r="AH26" s="1">
        <v>7</v>
      </c>
      <c r="AI26" s="1">
        <v>0</v>
      </c>
      <c r="AJ26" s="1">
        <v>0</v>
      </c>
      <c r="AK26" s="1">
        <v>4</v>
      </c>
      <c r="AL26" s="1">
        <v>1</v>
      </c>
      <c r="AM26" s="1">
        <v>0</v>
      </c>
      <c r="AN26" s="1">
        <v>0</v>
      </c>
      <c r="AO26" s="1">
        <v>4</v>
      </c>
      <c r="AP26" s="1">
        <v>0</v>
      </c>
      <c r="AQ26" s="1">
        <v>0</v>
      </c>
      <c r="AR26" s="1">
        <v>0</v>
      </c>
      <c r="AS26" s="1">
        <v>0</v>
      </c>
      <c r="AT26" s="1">
        <v>0</v>
      </c>
      <c r="AU26" s="16">
        <v>0</v>
      </c>
    </row>
    <row r="27" spans="4:47" x14ac:dyDescent="0.25">
      <c r="D27" s="68"/>
      <c r="E27" s="8" t="s">
        <v>32</v>
      </c>
      <c r="F27" s="9"/>
      <c r="G27" s="12">
        <v>47</v>
      </c>
      <c r="H27" s="14">
        <v>0</v>
      </c>
      <c r="I27" s="2">
        <v>6</v>
      </c>
      <c r="J27" s="2">
        <v>15</v>
      </c>
      <c r="K27" s="2">
        <v>2</v>
      </c>
      <c r="L27" s="2">
        <v>0</v>
      </c>
      <c r="M27" s="2">
        <v>0</v>
      </c>
      <c r="N27" s="2">
        <v>0</v>
      </c>
      <c r="O27" s="2">
        <v>0</v>
      </c>
      <c r="P27" s="2">
        <v>1</v>
      </c>
      <c r="Q27" s="2">
        <v>0</v>
      </c>
      <c r="R27" s="2">
        <v>0</v>
      </c>
      <c r="S27" s="2">
        <v>0</v>
      </c>
      <c r="T27" s="2">
        <v>1</v>
      </c>
      <c r="U27" s="2">
        <v>0</v>
      </c>
      <c r="V27" s="2">
        <v>0</v>
      </c>
      <c r="W27" s="2">
        <v>1</v>
      </c>
      <c r="X27" s="2">
        <v>0</v>
      </c>
      <c r="Y27" s="2">
        <v>0</v>
      </c>
      <c r="Z27" s="2">
        <v>0</v>
      </c>
      <c r="AA27" s="2">
        <v>0</v>
      </c>
      <c r="AB27" s="2">
        <v>4</v>
      </c>
      <c r="AC27" s="2">
        <v>2</v>
      </c>
      <c r="AD27" s="2">
        <v>1</v>
      </c>
      <c r="AE27" s="2">
        <v>6</v>
      </c>
      <c r="AF27" s="2">
        <v>0</v>
      </c>
      <c r="AG27" s="2">
        <v>10</v>
      </c>
      <c r="AH27" s="2">
        <v>4</v>
      </c>
      <c r="AI27" s="2">
        <v>0</v>
      </c>
      <c r="AJ27" s="2">
        <v>0</v>
      </c>
      <c r="AK27" s="2">
        <v>1</v>
      </c>
      <c r="AL27" s="2">
        <v>0</v>
      </c>
      <c r="AM27" s="2">
        <v>0</v>
      </c>
      <c r="AN27" s="2">
        <v>0</v>
      </c>
      <c r="AO27" s="2">
        <v>2</v>
      </c>
      <c r="AP27" s="2">
        <v>0</v>
      </c>
      <c r="AQ27" s="2">
        <v>0</v>
      </c>
      <c r="AR27" s="2">
        <v>0</v>
      </c>
      <c r="AS27" s="2">
        <v>0</v>
      </c>
      <c r="AT27" s="2">
        <v>0</v>
      </c>
      <c r="AU27" s="15">
        <v>0</v>
      </c>
    </row>
    <row r="28" spans="4:47" x14ac:dyDescent="0.25">
      <c r="D28" s="67" t="s">
        <v>33</v>
      </c>
      <c r="E28" s="10" t="s">
        <v>34</v>
      </c>
      <c r="F28" s="7"/>
      <c r="G28" s="11">
        <v>116</v>
      </c>
      <c r="H28" s="13">
        <v>0</v>
      </c>
      <c r="I28" s="1">
        <v>11</v>
      </c>
      <c r="J28" s="1">
        <v>26</v>
      </c>
      <c r="K28" s="1">
        <v>1</v>
      </c>
      <c r="L28" s="1">
        <v>0</v>
      </c>
      <c r="M28" s="1">
        <v>0</v>
      </c>
      <c r="N28" s="1">
        <v>0</v>
      </c>
      <c r="O28" s="1">
        <v>3</v>
      </c>
      <c r="P28" s="1">
        <v>1</v>
      </c>
      <c r="Q28" s="1">
        <v>0</v>
      </c>
      <c r="R28" s="1">
        <v>2</v>
      </c>
      <c r="S28" s="1">
        <v>0</v>
      </c>
      <c r="T28" s="1">
        <v>3</v>
      </c>
      <c r="U28" s="1">
        <v>0</v>
      </c>
      <c r="V28" s="1">
        <v>2</v>
      </c>
      <c r="W28" s="1">
        <v>4</v>
      </c>
      <c r="X28" s="1">
        <v>0</v>
      </c>
      <c r="Y28" s="1">
        <v>2</v>
      </c>
      <c r="Z28" s="1">
        <v>1</v>
      </c>
      <c r="AA28" s="1">
        <v>0</v>
      </c>
      <c r="AB28" s="1">
        <v>4</v>
      </c>
      <c r="AC28" s="1">
        <v>8</v>
      </c>
      <c r="AD28" s="1">
        <v>1</v>
      </c>
      <c r="AE28" s="1">
        <v>21</v>
      </c>
      <c r="AF28" s="1">
        <v>1</v>
      </c>
      <c r="AG28" s="1">
        <v>20</v>
      </c>
      <c r="AH28" s="1">
        <v>9</v>
      </c>
      <c r="AI28" s="1">
        <v>0</v>
      </c>
      <c r="AJ28" s="1">
        <v>0</v>
      </c>
      <c r="AK28" s="1">
        <v>5</v>
      </c>
      <c r="AL28" s="1">
        <v>1</v>
      </c>
      <c r="AM28" s="1">
        <v>0</v>
      </c>
      <c r="AN28" s="1">
        <v>0</v>
      </c>
      <c r="AO28" s="1">
        <v>6</v>
      </c>
      <c r="AP28" s="1">
        <v>0</v>
      </c>
      <c r="AQ28" s="1">
        <v>0</v>
      </c>
      <c r="AR28" s="1">
        <v>0</v>
      </c>
      <c r="AS28" s="1">
        <v>0</v>
      </c>
      <c r="AT28" s="1">
        <v>0</v>
      </c>
      <c r="AU28" s="16">
        <v>0</v>
      </c>
    </row>
    <row r="29" spans="4:47" x14ac:dyDescent="0.25">
      <c r="D29" s="68"/>
      <c r="E29" s="8" t="s">
        <v>35</v>
      </c>
      <c r="F29" s="9"/>
      <c r="G29" s="12">
        <v>2</v>
      </c>
      <c r="H29" s="14">
        <v>0</v>
      </c>
      <c r="I29" s="2">
        <v>0</v>
      </c>
      <c r="J29" s="2">
        <v>0</v>
      </c>
      <c r="K29" s="2">
        <v>1</v>
      </c>
      <c r="L29" s="2">
        <v>0</v>
      </c>
      <c r="M29" s="2">
        <v>0</v>
      </c>
      <c r="N29" s="2">
        <v>0</v>
      </c>
      <c r="O29" s="2">
        <v>0</v>
      </c>
      <c r="P29" s="2">
        <v>0</v>
      </c>
      <c r="Q29" s="2">
        <v>0</v>
      </c>
      <c r="R29" s="2">
        <v>0</v>
      </c>
      <c r="S29" s="2">
        <v>0</v>
      </c>
      <c r="T29" s="2">
        <v>0</v>
      </c>
      <c r="U29" s="2">
        <v>0</v>
      </c>
      <c r="V29" s="2">
        <v>0</v>
      </c>
      <c r="W29" s="2">
        <v>0</v>
      </c>
      <c r="X29" s="2">
        <v>0</v>
      </c>
      <c r="Y29" s="2">
        <v>0</v>
      </c>
      <c r="Z29" s="2">
        <v>0</v>
      </c>
      <c r="AA29" s="2">
        <v>0</v>
      </c>
      <c r="AB29" s="2">
        <v>0</v>
      </c>
      <c r="AC29" s="2">
        <v>0</v>
      </c>
      <c r="AD29" s="2">
        <v>0</v>
      </c>
      <c r="AE29" s="2">
        <v>0</v>
      </c>
      <c r="AF29" s="2">
        <v>0</v>
      </c>
      <c r="AG29" s="2">
        <v>1</v>
      </c>
      <c r="AH29" s="2">
        <v>1</v>
      </c>
      <c r="AI29" s="2">
        <v>0</v>
      </c>
      <c r="AJ29" s="2">
        <v>0</v>
      </c>
      <c r="AK29" s="2">
        <v>0</v>
      </c>
      <c r="AL29" s="2">
        <v>0</v>
      </c>
      <c r="AM29" s="2">
        <v>0</v>
      </c>
      <c r="AN29" s="2">
        <v>0</v>
      </c>
      <c r="AO29" s="2">
        <v>0</v>
      </c>
      <c r="AP29" s="2">
        <v>0</v>
      </c>
      <c r="AQ29" s="2">
        <v>0</v>
      </c>
      <c r="AR29" s="2">
        <v>0</v>
      </c>
      <c r="AS29" s="2">
        <v>0</v>
      </c>
      <c r="AT29" s="2">
        <v>0</v>
      </c>
      <c r="AU29" s="15">
        <v>0</v>
      </c>
    </row>
    <row r="30" spans="4:47" x14ac:dyDescent="0.25">
      <c r="D30" s="68"/>
      <c r="E30" s="8" t="s">
        <v>36</v>
      </c>
      <c r="F30" s="9"/>
      <c r="G30" s="12">
        <v>3</v>
      </c>
      <c r="H30" s="14">
        <v>0</v>
      </c>
      <c r="I30" s="2">
        <v>1</v>
      </c>
      <c r="J30" s="2">
        <v>0</v>
      </c>
      <c r="K30" s="2">
        <v>0</v>
      </c>
      <c r="L30" s="2">
        <v>0</v>
      </c>
      <c r="M30" s="2">
        <v>0</v>
      </c>
      <c r="N30" s="2">
        <v>0</v>
      </c>
      <c r="O30" s="2">
        <v>0</v>
      </c>
      <c r="P30" s="2">
        <v>0</v>
      </c>
      <c r="Q30" s="2">
        <v>0</v>
      </c>
      <c r="R30" s="2">
        <v>0</v>
      </c>
      <c r="S30" s="2">
        <v>0</v>
      </c>
      <c r="T30" s="2">
        <v>0</v>
      </c>
      <c r="U30" s="2">
        <v>0</v>
      </c>
      <c r="V30" s="2">
        <v>0</v>
      </c>
      <c r="W30" s="2">
        <v>0</v>
      </c>
      <c r="X30" s="2">
        <v>0</v>
      </c>
      <c r="Y30" s="2">
        <v>0</v>
      </c>
      <c r="Z30" s="2">
        <v>0</v>
      </c>
      <c r="AA30" s="2">
        <v>0</v>
      </c>
      <c r="AB30" s="2">
        <v>1</v>
      </c>
      <c r="AC30" s="2">
        <v>0</v>
      </c>
      <c r="AD30" s="2">
        <v>0</v>
      </c>
      <c r="AE30" s="2">
        <v>0</v>
      </c>
      <c r="AF30" s="2">
        <v>0</v>
      </c>
      <c r="AG30" s="2">
        <v>2</v>
      </c>
      <c r="AH30" s="2">
        <v>0</v>
      </c>
      <c r="AI30" s="2">
        <v>0</v>
      </c>
      <c r="AJ30" s="2">
        <v>0</v>
      </c>
      <c r="AK30" s="2">
        <v>0</v>
      </c>
      <c r="AL30" s="2">
        <v>0</v>
      </c>
      <c r="AM30" s="2">
        <v>0</v>
      </c>
      <c r="AN30" s="2">
        <v>0</v>
      </c>
      <c r="AO30" s="2">
        <v>0</v>
      </c>
      <c r="AP30" s="2">
        <v>0</v>
      </c>
      <c r="AQ30" s="2">
        <v>0</v>
      </c>
      <c r="AR30" s="2">
        <v>0</v>
      </c>
      <c r="AS30" s="2">
        <v>0</v>
      </c>
      <c r="AT30" s="2">
        <v>0</v>
      </c>
      <c r="AU30" s="15">
        <v>0</v>
      </c>
    </row>
    <row r="31" spans="4:47" x14ac:dyDescent="0.25">
      <c r="D31" s="68"/>
      <c r="E31" s="8" t="s">
        <v>37</v>
      </c>
      <c r="F31" s="9"/>
      <c r="G31" s="12">
        <v>0</v>
      </c>
      <c r="H31" s="14">
        <v>0</v>
      </c>
      <c r="I31" s="2">
        <v>0</v>
      </c>
      <c r="J31" s="2">
        <v>0</v>
      </c>
      <c r="K31" s="2">
        <v>0</v>
      </c>
      <c r="L31" s="2">
        <v>0</v>
      </c>
      <c r="M31" s="2">
        <v>0</v>
      </c>
      <c r="N31" s="2">
        <v>0</v>
      </c>
      <c r="O31" s="2">
        <v>0</v>
      </c>
      <c r="P31" s="2">
        <v>0</v>
      </c>
      <c r="Q31" s="2">
        <v>0</v>
      </c>
      <c r="R31" s="2">
        <v>0</v>
      </c>
      <c r="S31" s="2">
        <v>0</v>
      </c>
      <c r="T31" s="2">
        <v>0</v>
      </c>
      <c r="U31" s="2">
        <v>0</v>
      </c>
      <c r="V31" s="2">
        <v>0</v>
      </c>
      <c r="W31" s="2">
        <v>0</v>
      </c>
      <c r="X31" s="2">
        <v>0</v>
      </c>
      <c r="Y31" s="2">
        <v>0</v>
      </c>
      <c r="Z31" s="2">
        <v>0</v>
      </c>
      <c r="AA31" s="2">
        <v>0</v>
      </c>
      <c r="AB31" s="2">
        <v>0</v>
      </c>
      <c r="AC31" s="2">
        <v>0</v>
      </c>
      <c r="AD31" s="2">
        <v>0</v>
      </c>
      <c r="AE31" s="2">
        <v>0</v>
      </c>
      <c r="AF31" s="2">
        <v>0</v>
      </c>
      <c r="AG31" s="2">
        <v>0</v>
      </c>
      <c r="AH31" s="2">
        <v>0</v>
      </c>
      <c r="AI31" s="2">
        <v>0</v>
      </c>
      <c r="AJ31" s="2">
        <v>0</v>
      </c>
      <c r="AK31" s="2">
        <v>0</v>
      </c>
      <c r="AL31" s="2">
        <v>0</v>
      </c>
      <c r="AM31" s="2">
        <v>0</v>
      </c>
      <c r="AN31" s="2">
        <v>0</v>
      </c>
      <c r="AO31" s="2">
        <v>0</v>
      </c>
      <c r="AP31" s="2">
        <v>0</v>
      </c>
      <c r="AQ31" s="2">
        <v>0</v>
      </c>
      <c r="AR31" s="2">
        <v>0</v>
      </c>
      <c r="AS31" s="2">
        <v>0</v>
      </c>
      <c r="AT31" s="2">
        <v>0</v>
      </c>
      <c r="AU31" s="15">
        <v>0</v>
      </c>
    </row>
    <row r="32" spans="4:47" x14ac:dyDescent="0.25">
      <c r="D32" s="68"/>
      <c r="E32" s="8" t="s">
        <v>38</v>
      </c>
      <c r="F32" s="9"/>
      <c r="G32" s="12">
        <v>1</v>
      </c>
      <c r="H32" s="14">
        <v>0</v>
      </c>
      <c r="I32" s="2">
        <v>0</v>
      </c>
      <c r="J32" s="2">
        <v>0</v>
      </c>
      <c r="K32" s="2">
        <v>0</v>
      </c>
      <c r="L32" s="2">
        <v>0</v>
      </c>
      <c r="M32" s="2">
        <v>0</v>
      </c>
      <c r="N32" s="2">
        <v>0</v>
      </c>
      <c r="O32" s="2">
        <v>0</v>
      </c>
      <c r="P32" s="2">
        <v>0</v>
      </c>
      <c r="Q32" s="2">
        <v>0</v>
      </c>
      <c r="R32" s="2">
        <v>0</v>
      </c>
      <c r="S32" s="2">
        <v>0</v>
      </c>
      <c r="T32" s="2">
        <v>0</v>
      </c>
      <c r="U32" s="2">
        <v>0</v>
      </c>
      <c r="V32" s="2">
        <v>0</v>
      </c>
      <c r="W32" s="2">
        <v>0</v>
      </c>
      <c r="X32" s="2">
        <v>0</v>
      </c>
      <c r="Y32" s="2">
        <v>0</v>
      </c>
      <c r="Z32" s="2">
        <v>0</v>
      </c>
      <c r="AA32" s="2">
        <v>0</v>
      </c>
      <c r="AB32" s="2">
        <v>0</v>
      </c>
      <c r="AC32" s="2">
        <v>0</v>
      </c>
      <c r="AD32" s="2">
        <v>0</v>
      </c>
      <c r="AE32" s="2">
        <v>1</v>
      </c>
      <c r="AF32" s="2">
        <v>0</v>
      </c>
      <c r="AG32" s="2">
        <v>0</v>
      </c>
      <c r="AH32" s="2">
        <v>1</v>
      </c>
      <c r="AI32" s="2">
        <v>0</v>
      </c>
      <c r="AJ32" s="2">
        <v>0</v>
      </c>
      <c r="AK32" s="2">
        <v>0</v>
      </c>
      <c r="AL32" s="2">
        <v>0</v>
      </c>
      <c r="AM32" s="2">
        <v>0</v>
      </c>
      <c r="AN32" s="2">
        <v>0</v>
      </c>
      <c r="AO32" s="2">
        <v>0</v>
      </c>
      <c r="AP32" s="2">
        <v>0</v>
      </c>
      <c r="AQ32" s="2">
        <v>0</v>
      </c>
      <c r="AR32" s="2">
        <v>0</v>
      </c>
      <c r="AS32" s="2">
        <v>0</v>
      </c>
      <c r="AT32" s="2">
        <v>0</v>
      </c>
      <c r="AU32" s="15">
        <v>0</v>
      </c>
    </row>
    <row r="33" spans="4:47" x14ac:dyDescent="0.25">
      <c r="D33" s="68"/>
      <c r="E33" s="8" t="s">
        <v>39</v>
      </c>
      <c r="F33" s="9"/>
      <c r="G33" s="12">
        <v>0</v>
      </c>
      <c r="H33" s="14">
        <v>0</v>
      </c>
      <c r="I33" s="2">
        <v>0</v>
      </c>
      <c r="J33" s="2">
        <v>0</v>
      </c>
      <c r="K33" s="2">
        <v>0</v>
      </c>
      <c r="L33" s="2">
        <v>0</v>
      </c>
      <c r="M33" s="2">
        <v>0</v>
      </c>
      <c r="N33" s="2">
        <v>0</v>
      </c>
      <c r="O33" s="2">
        <v>0</v>
      </c>
      <c r="P33" s="2">
        <v>0</v>
      </c>
      <c r="Q33" s="2">
        <v>0</v>
      </c>
      <c r="R33" s="2">
        <v>0</v>
      </c>
      <c r="S33" s="2">
        <v>0</v>
      </c>
      <c r="T33" s="2">
        <v>0</v>
      </c>
      <c r="U33" s="2">
        <v>0</v>
      </c>
      <c r="V33" s="2">
        <v>0</v>
      </c>
      <c r="W33" s="2">
        <v>0</v>
      </c>
      <c r="X33" s="2">
        <v>0</v>
      </c>
      <c r="Y33" s="2">
        <v>0</v>
      </c>
      <c r="Z33" s="2">
        <v>0</v>
      </c>
      <c r="AA33" s="2">
        <v>0</v>
      </c>
      <c r="AB33" s="2">
        <v>0</v>
      </c>
      <c r="AC33" s="2">
        <v>0</v>
      </c>
      <c r="AD33" s="2">
        <v>0</v>
      </c>
      <c r="AE33" s="2">
        <v>0</v>
      </c>
      <c r="AF33" s="2">
        <v>0</v>
      </c>
      <c r="AG33" s="2">
        <v>0</v>
      </c>
      <c r="AH33" s="2">
        <v>0</v>
      </c>
      <c r="AI33" s="2">
        <v>0</v>
      </c>
      <c r="AJ33" s="2">
        <v>0</v>
      </c>
      <c r="AK33" s="2">
        <v>0</v>
      </c>
      <c r="AL33" s="2">
        <v>0</v>
      </c>
      <c r="AM33" s="2">
        <v>0</v>
      </c>
      <c r="AN33" s="2">
        <v>0</v>
      </c>
      <c r="AO33" s="2">
        <v>0</v>
      </c>
      <c r="AP33" s="2">
        <v>0</v>
      </c>
      <c r="AQ33" s="2">
        <v>0</v>
      </c>
      <c r="AR33" s="2">
        <v>0</v>
      </c>
      <c r="AS33" s="2">
        <v>0</v>
      </c>
      <c r="AT33" s="2">
        <v>0</v>
      </c>
      <c r="AU33" s="15">
        <v>0</v>
      </c>
    </row>
    <row r="34" spans="4:47" x14ac:dyDescent="0.25">
      <c r="D34" s="67" t="s">
        <v>40</v>
      </c>
      <c r="E34" s="10" t="s">
        <v>41</v>
      </c>
      <c r="F34" s="7"/>
      <c r="G34" s="11">
        <v>75</v>
      </c>
      <c r="H34" s="13">
        <v>0</v>
      </c>
      <c r="I34" s="1">
        <v>6</v>
      </c>
      <c r="J34" s="1">
        <v>11</v>
      </c>
      <c r="K34" s="1">
        <v>0</v>
      </c>
      <c r="L34" s="1">
        <v>0</v>
      </c>
      <c r="M34" s="1">
        <v>0</v>
      </c>
      <c r="N34" s="1">
        <v>0</v>
      </c>
      <c r="O34" s="1">
        <v>3</v>
      </c>
      <c r="P34" s="1">
        <v>0</v>
      </c>
      <c r="Q34" s="1">
        <v>0</v>
      </c>
      <c r="R34" s="1">
        <v>2</v>
      </c>
      <c r="S34" s="1">
        <v>0</v>
      </c>
      <c r="T34" s="1">
        <v>2</v>
      </c>
      <c r="U34" s="1">
        <v>0</v>
      </c>
      <c r="V34" s="1">
        <v>2</v>
      </c>
      <c r="W34" s="1">
        <v>3</v>
      </c>
      <c r="X34" s="1">
        <v>0</v>
      </c>
      <c r="Y34" s="1">
        <v>2</v>
      </c>
      <c r="Z34" s="1">
        <v>1</v>
      </c>
      <c r="AA34" s="1">
        <v>0</v>
      </c>
      <c r="AB34" s="1">
        <v>1</v>
      </c>
      <c r="AC34" s="1">
        <v>6</v>
      </c>
      <c r="AD34" s="1">
        <v>0</v>
      </c>
      <c r="AE34" s="1">
        <v>16</v>
      </c>
      <c r="AF34" s="1">
        <v>1</v>
      </c>
      <c r="AG34" s="1">
        <v>13</v>
      </c>
      <c r="AH34" s="1">
        <v>7</v>
      </c>
      <c r="AI34" s="1">
        <v>0</v>
      </c>
      <c r="AJ34" s="1">
        <v>0</v>
      </c>
      <c r="AK34" s="1">
        <v>4</v>
      </c>
      <c r="AL34" s="1">
        <v>1</v>
      </c>
      <c r="AM34" s="1">
        <v>0</v>
      </c>
      <c r="AN34" s="1">
        <v>0</v>
      </c>
      <c r="AO34" s="1">
        <v>4</v>
      </c>
      <c r="AP34" s="1">
        <v>0</v>
      </c>
      <c r="AQ34" s="1">
        <v>0</v>
      </c>
      <c r="AR34" s="1">
        <v>0</v>
      </c>
      <c r="AS34" s="1">
        <v>0</v>
      </c>
      <c r="AT34" s="1">
        <v>0</v>
      </c>
      <c r="AU34" s="16">
        <v>0</v>
      </c>
    </row>
    <row r="35" spans="4:47" x14ac:dyDescent="0.25">
      <c r="D35" s="68"/>
      <c r="E35" s="8" t="s">
        <v>34</v>
      </c>
      <c r="F35" s="9"/>
      <c r="G35" s="12">
        <v>72</v>
      </c>
      <c r="H35" s="14">
        <v>0</v>
      </c>
      <c r="I35" s="2">
        <v>6</v>
      </c>
      <c r="J35" s="2">
        <v>11</v>
      </c>
      <c r="K35" s="2">
        <v>0</v>
      </c>
      <c r="L35" s="2">
        <v>0</v>
      </c>
      <c r="M35" s="2">
        <v>0</v>
      </c>
      <c r="N35" s="2">
        <v>0</v>
      </c>
      <c r="O35" s="2">
        <v>3</v>
      </c>
      <c r="P35" s="2">
        <v>0</v>
      </c>
      <c r="Q35" s="2">
        <v>0</v>
      </c>
      <c r="R35" s="2">
        <v>2</v>
      </c>
      <c r="S35" s="2">
        <v>0</v>
      </c>
      <c r="T35" s="2">
        <v>2</v>
      </c>
      <c r="U35" s="2">
        <v>0</v>
      </c>
      <c r="V35" s="2">
        <v>2</v>
      </c>
      <c r="W35" s="2">
        <v>3</v>
      </c>
      <c r="X35" s="2">
        <v>0</v>
      </c>
      <c r="Y35" s="2">
        <v>2</v>
      </c>
      <c r="Z35" s="2">
        <v>1</v>
      </c>
      <c r="AA35" s="2">
        <v>0</v>
      </c>
      <c r="AB35" s="2">
        <v>1</v>
      </c>
      <c r="AC35" s="2">
        <v>6</v>
      </c>
      <c r="AD35" s="2">
        <v>0</v>
      </c>
      <c r="AE35" s="2">
        <v>15</v>
      </c>
      <c r="AF35" s="2">
        <v>1</v>
      </c>
      <c r="AG35" s="2">
        <v>11</v>
      </c>
      <c r="AH35" s="2">
        <v>5</v>
      </c>
      <c r="AI35" s="2">
        <v>0</v>
      </c>
      <c r="AJ35" s="2">
        <v>0</v>
      </c>
      <c r="AK35" s="2">
        <v>4</v>
      </c>
      <c r="AL35" s="2">
        <v>1</v>
      </c>
      <c r="AM35" s="2">
        <v>0</v>
      </c>
      <c r="AN35" s="2">
        <v>0</v>
      </c>
      <c r="AO35" s="2">
        <v>4</v>
      </c>
      <c r="AP35" s="2">
        <v>0</v>
      </c>
      <c r="AQ35" s="2">
        <v>0</v>
      </c>
      <c r="AR35" s="2">
        <v>0</v>
      </c>
      <c r="AS35" s="2">
        <v>0</v>
      </c>
      <c r="AT35" s="2">
        <v>0</v>
      </c>
      <c r="AU35" s="15">
        <v>0</v>
      </c>
    </row>
    <row r="36" spans="4:47" x14ac:dyDescent="0.25">
      <c r="D36" s="68"/>
      <c r="E36" s="8" t="s">
        <v>35</v>
      </c>
      <c r="F36" s="9"/>
      <c r="G36" s="12">
        <v>1</v>
      </c>
      <c r="H36" s="14">
        <v>0</v>
      </c>
      <c r="I36" s="2">
        <v>0</v>
      </c>
      <c r="J36" s="2">
        <v>0</v>
      </c>
      <c r="K36" s="2">
        <v>0</v>
      </c>
      <c r="L36" s="2">
        <v>0</v>
      </c>
      <c r="M36" s="2">
        <v>0</v>
      </c>
      <c r="N36" s="2">
        <v>0</v>
      </c>
      <c r="O36" s="2">
        <v>0</v>
      </c>
      <c r="P36" s="2">
        <v>0</v>
      </c>
      <c r="Q36" s="2">
        <v>0</v>
      </c>
      <c r="R36" s="2">
        <v>0</v>
      </c>
      <c r="S36" s="2">
        <v>0</v>
      </c>
      <c r="T36" s="2">
        <v>0</v>
      </c>
      <c r="U36" s="2">
        <v>0</v>
      </c>
      <c r="V36" s="2">
        <v>0</v>
      </c>
      <c r="W36" s="2">
        <v>0</v>
      </c>
      <c r="X36" s="2">
        <v>0</v>
      </c>
      <c r="Y36" s="2">
        <v>0</v>
      </c>
      <c r="Z36" s="2">
        <v>0</v>
      </c>
      <c r="AA36" s="2">
        <v>0</v>
      </c>
      <c r="AB36" s="2">
        <v>0</v>
      </c>
      <c r="AC36" s="2">
        <v>0</v>
      </c>
      <c r="AD36" s="2">
        <v>0</v>
      </c>
      <c r="AE36" s="2">
        <v>0</v>
      </c>
      <c r="AF36" s="2">
        <v>0</v>
      </c>
      <c r="AG36" s="2">
        <v>1</v>
      </c>
      <c r="AH36" s="2">
        <v>1</v>
      </c>
      <c r="AI36" s="2">
        <v>0</v>
      </c>
      <c r="AJ36" s="2">
        <v>0</v>
      </c>
      <c r="AK36" s="2">
        <v>0</v>
      </c>
      <c r="AL36" s="2">
        <v>0</v>
      </c>
      <c r="AM36" s="2">
        <v>0</v>
      </c>
      <c r="AN36" s="2">
        <v>0</v>
      </c>
      <c r="AO36" s="2">
        <v>0</v>
      </c>
      <c r="AP36" s="2">
        <v>0</v>
      </c>
      <c r="AQ36" s="2">
        <v>0</v>
      </c>
      <c r="AR36" s="2">
        <v>0</v>
      </c>
      <c r="AS36" s="2">
        <v>0</v>
      </c>
      <c r="AT36" s="2">
        <v>0</v>
      </c>
      <c r="AU36" s="15">
        <v>0</v>
      </c>
    </row>
    <row r="37" spans="4:47" x14ac:dyDescent="0.25">
      <c r="D37" s="68"/>
      <c r="E37" s="8" t="s">
        <v>36</v>
      </c>
      <c r="F37" s="9"/>
      <c r="G37" s="12">
        <v>1</v>
      </c>
      <c r="H37" s="14">
        <v>0</v>
      </c>
      <c r="I37" s="2">
        <v>0</v>
      </c>
      <c r="J37" s="2">
        <v>0</v>
      </c>
      <c r="K37" s="2">
        <v>0</v>
      </c>
      <c r="L37" s="2">
        <v>0</v>
      </c>
      <c r="M37" s="2">
        <v>0</v>
      </c>
      <c r="N37" s="2">
        <v>0</v>
      </c>
      <c r="O37" s="2">
        <v>0</v>
      </c>
      <c r="P37" s="2">
        <v>0</v>
      </c>
      <c r="Q37" s="2">
        <v>0</v>
      </c>
      <c r="R37" s="2">
        <v>0</v>
      </c>
      <c r="S37" s="2">
        <v>0</v>
      </c>
      <c r="T37" s="2">
        <v>0</v>
      </c>
      <c r="U37" s="2">
        <v>0</v>
      </c>
      <c r="V37" s="2">
        <v>0</v>
      </c>
      <c r="W37" s="2">
        <v>0</v>
      </c>
      <c r="X37" s="2">
        <v>0</v>
      </c>
      <c r="Y37" s="2">
        <v>0</v>
      </c>
      <c r="Z37" s="2">
        <v>0</v>
      </c>
      <c r="AA37" s="2">
        <v>0</v>
      </c>
      <c r="AB37" s="2">
        <v>0</v>
      </c>
      <c r="AC37" s="2">
        <v>0</v>
      </c>
      <c r="AD37" s="2">
        <v>0</v>
      </c>
      <c r="AE37" s="2">
        <v>0</v>
      </c>
      <c r="AF37" s="2">
        <v>0</v>
      </c>
      <c r="AG37" s="2">
        <v>1</v>
      </c>
      <c r="AH37" s="2">
        <v>0</v>
      </c>
      <c r="AI37" s="2">
        <v>0</v>
      </c>
      <c r="AJ37" s="2">
        <v>0</v>
      </c>
      <c r="AK37" s="2">
        <v>0</v>
      </c>
      <c r="AL37" s="2">
        <v>0</v>
      </c>
      <c r="AM37" s="2">
        <v>0</v>
      </c>
      <c r="AN37" s="2">
        <v>0</v>
      </c>
      <c r="AO37" s="2">
        <v>0</v>
      </c>
      <c r="AP37" s="2">
        <v>0</v>
      </c>
      <c r="AQ37" s="2">
        <v>0</v>
      </c>
      <c r="AR37" s="2">
        <v>0</v>
      </c>
      <c r="AS37" s="2">
        <v>0</v>
      </c>
      <c r="AT37" s="2">
        <v>0</v>
      </c>
      <c r="AU37" s="15">
        <v>0</v>
      </c>
    </row>
    <row r="38" spans="4:47" x14ac:dyDescent="0.25">
      <c r="D38" s="68"/>
      <c r="E38" s="8" t="s">
        <v>38</v>
      </c>
      <c r="F38" s="9"/>
      <c r="G38" s="12">
        <v>1</v>
      </c>
      <c r="H38" s="14">
        <v>0</v>
      </c>
      <c r="I38" s="2">
        <v>0</v>
      </c>
      <c r="J38" s="2">
        <v>0</v>
      </c>
      <c r="K38" s="2">
        <v>0</v>
      </c>
      <c r="L38" s="2">
        <v>0</v>
      </c>
      <c r="M38" s="2">
        <v>0</v>
      </c>
      <c r="N38" s="2">
        <v>0</v>
      </c>
      <c r="O38" s="2">
        <v>0</v>
      </c>
      <c r="P38" s="2">
        <v>0</v>
      </c>
      <c r="Q38" s="2">
        <v>0</v>
      </c>
      <c r="R38" s="2">
        <v>0</v>
      </c>
      <c r="S38" s="2">
        <v>0</v>
      </c>
      <c r="T38" s="2">
        <v>0</v>
      </c>
      <c r="U38" s="2">
        <v>0</v>
      </c>
      <c r="V38" s="2">
        <v>0</v>
      </c>
      <c r="W38" s="2">
        <v>0</v>
      </c>
      <c r="X38" s="2">
        <v>0</v>
      </c>
      <c r="Y38" s="2">
        <v>0</v>
      </c>
      <c r="Z38" s="2">
        <v>0</v>
      </c>
      <c r="AA38" s="2">
        <v>0</v>
      </c>
      <c r="AB38" s="2">
        <v>0</v>
      </c>
      <c r="AC38" s="2">
        <v>0</v>
      </c>
      <c r="AD38" s="2">
        <v>0</v>
      </c>
      <c r="AE38" s="2">
        <v>1</v>
      </c>
      <c r="AF38" s="2">
        <v>0</v>
      </c>
      <c r="AG38" s="2">
        <v>0</v>
      </c>
      <c r="AH38" s="2">
        <v>1</v>
      </c>
      <c r="AI38" s="2">
        <v>0</v>
      </c>
      <c r="AJ38" s="2">
        <v>0</v>
      </c>
      <c r="AK38" s="2">
        <v>0</v>
      </c>
      <c r="AL38" s="2">
        <v>0</v>
      </c>
      <c r="AM38" s="2">
        <v>0</v>
      </c>
      <c r="AN38" s="2">
        <v>0</v>
      </c>
      <c r="AO38" s="2">
        <v>0</v>
      </c>
      <c r="AP38" s="2">
        <v>0</v>
      </c>
      <c r="AQ38" s="2">
        <v>0</v>
      </c>
      <c r="AR38" s="2">
        <v>0</v>
      </c>
      <c r="AS38" s="2">
        <v>0</v>
      </c>
      <c r="AT38" s="2">
        <v>0</v>
      </c>
      <c r="AU38" s="15">
        <v>0</v>
      </c>
    </row>
    <row r="39" spans="4:47" x14ac:dyDescent="0.25">
      <c r="D39" s="68"/>
      <c r="E39" s="8" t="s">
        <v>37</v>
      </c>
      <c r="F39" s="9"/>
      <c r="G39" s="12">
        <v>0</v>
      </c>
      <c r="H39" s="14">
        <v>0</v>
      </c>
      <c r="I39" s="2">
        <v>0</v>
      </c>
      <c r="J39" s="2">
        <v>0</v>
      </c>
      <c r="K39" s="2">
        <v>0</v>
      </c>
      <c r="L39" s="2">
        <v>0</v>
      </c>
      <c r="M39" s="2">
        <v>0</v>
      </c>
      <c r="N39" s="2">
        <v>0</v>
      </c>
      <c r="O39" s="2">
        <v>0</v>
      </c>
      <c r="P39" s="2">
        <v>0</v>
      </c>
      <c r="Q39" s="2">
        <v>0</v>
      </c>
      <c r="R39" s="2">
        <v>0</v>
      </c>
      <c r="S39" s="2">
        <v>0</v>
      </c>
      <c r="T39" s="2">
        <v>0</v>
      </c>
      <c r="U39" s="2">
        <v>0</v>
      </c>
      <c r="V39" s="2">
        <v>0</v>
      </c>
      <c r="W39" s="2">
        <v>0</v>
      </c>
      <c r="X39" s="2">
        <v>0</v>
      </c>
      <c r="Y39" s="2">
        <v>0</v>
      </c>
      <c r="Z39" s="2">
        <v>0</v>
      </c>
      <c r="AA39" s="2">
        <v>0</v>
      </c>
      <c r="AB39" s="2">
        <v>0</v>
      </c>
      <c r="AC39" s="2">
        <v>0</v>
      </c>
      <c r="AD39" s="2">
        <v>0</v>
      </c>
      <c r="AE39" s="2">
        <v>0</v>
      </c>
      <c r="AF39" s="2">
        <v>0</v>
      </c>
      <c r="AG39" s="2">
        <v>0</v>
      </c>
      <c r="AH39" s="2">
        <v>0</v>
      </c>
      <c r="AI39" s="2">
        <v>0</v>
      </c>
      <c r="AJ39" s="2">
        <v>0</v>
      </c>
      <c r="AK39" s="2">
        <v>0</v>
      </c>
      <c r="AL39" s="2">
        <v>0</v>
      </c>
      <c r="AM39" s="2">
        <v>0</v>
      </c>
      <c r="AN39" s="2">
        <v>0</v>
      </c>
      <c r="AO39" s="2">
        <v>0</v>
      </c>
      <c r="AP39" s="2">
        <v>0</v>
      </c>
      <c r="AQ39" s="2">
        <v>0</v>
      </c>
      <c r="AR39" s="2">
        <v>0</v>
      </c>
      <c r="AS39" s="2">
        <v>0</v>
      </c>
      <c r="AT39" s="2">
        <v>0</v>
      </c>
      <c r="AU39" s="15">
        <v>0</v>
      </c>
    </row>
    <row r="40" spans="4:47" x14ac:dyDescent="0.25">
      <c r="D40" s="68"/>
      <c r="E40" s="8" t="s">
        <v>39</v>
      </c>
      <c r="F40" s="9"/>
      <c r="G40" s="12">
        <v>0</v>
      </c>
      <c r="H40" s="14">
        <v>0</v>
      </c>
      <c r="I40" s="2">
        <v>0</v>
      </c>
      <c r="J40" s="2">
        <v>0</v>
      </c>
      <c r="K40" s="2">
        <v>0</v>
      </c>
      <c r="L40" s="2">
        <v>0</v>
      </c>
      <c r="M40" s="2">
        <v>0</v>
      </c>
      <c r="N40" s="2">
        <v>0</v>
      </c>
      <c r="O40" s="2">
        <v>0</v>
      </c>
      <c r="P40" s="2">
        <v>0</v>
      </c>
      <c r="Q40" s="2">
        <v>0</v>
      </c>
      <c r="R40" s="2">
        <v>0</v>
      </c>
      <c r="S40" s="2">
        <v>0</v>
      </c>
      <c r="T40" s="2">
        <v>0</v>
      </c>
      <c r="U40" s="2">
        <v>0</v>
      </c>
      <c r="V40" s="2">
        <v>0</v>
      </c>
      <c r="W40" s="2">
        <v>0</v>
      </c>
      <c r="X40" s="2">
        <v>0</v>
      </c>
      <c r="Y40" s="2">
        <v>0</v>
      </c>
      <c r="Z40" s="2">
        <v>0</v>
      </c>
      <c r="AA40" s="2">
        <v>0</v>
      </c>
      <c r="AB40" s="2">
        <v>0</v>
      </c>
      <c r="AC40" s="2">
        <v>0</v>
      </c>
      <c r="AD40" s="2">
        <v>0</v>
      </c>
      <c r="AE40" s="2">
        <v>0</v>
      </c>
      <c r="AF40" s="2">
        <v>0</v>
      </c>
      <c r="AG40" s="2">
        <v>0</v>
      </c>
      <c r="AH40" s="2">
        <v>0</v>
      </c>
      <c r="AI40" s="2">
        <v>0</v>
      </c>
      <c r="AJ40" s="2">
        <v>0</v>
      </c>
      <c r="AK40" s="2">
        <v>0</v>
      </c>
      <c r="AL40" s="2">
        <v>0</v>
      </c>
      <c r="AM40" s="2">
        <v>0</v>
      </c>
      <c r="AN40" s="2">
        <v>0</v>
      </c>
      <c r="AO40" s="2">
        <v>0</v>
      </c>
      <c r="AP40" s="2">
        <v>0</v>
      </c>
      <c r="AQ40" s="2">
        <v>0</v>
      </c>
      <c r="AR40" s="2">
        <v>0</v>
      </c>
      <c r="AS40" s="2">
        <v>0</v>
      </c>
      <c r="AT40" s="2">
        <v>0</v>
      </c>
      <c r="AU40" s="15">
        <v>0</v>
      </c>
    </row>
    <row r="41" spans="4:47" x14ac:dyDescent="0.25">
      <c r="D41" s="68"/>
      <c r="E41" s="8" t="s">
        <v>42</v>
      </c>
      <c r="F41" s="9"/>
      <c r="G41" s="12">
        <v>47</v>
      </c>
      <c r="H41" s="14">
        <v>0</v>
      </c>
      <c r="I41" s="2">
        <v>6</v>
      </c>
      <c r="J41" s="2">
        <v>15</v>
      </c>
      <c r="K41" s="2">
        <v>2</v>
      </c>
      <c r="L41" s="2">
        <v>0</v>
      </c>
      <c r="M41" s="2">
        <v>0</v>
      </c>
      <c r="N41" s="2">
        <v>0</v>
      </c>
      <c r="O41" s="2">
        <v>0</v>
      </c>
      <c r="P41" s="2">
        <v>1</v>
      </c>
      <c r="Q41" s="2">
        <v>0</v>
      </c>
      <c r="R41" s="2">
        <v>0</v>
      </c>
      <c r="S41" s="2">
        <v>0</v>
      </c>
      <c r="T41" s="2">
        <v>1</v>
      </c>
      <c r="U41" s="2">
        <v>0</v>
      </c>
      <c r="V41" s="2">
        <v>0</v>
      </c>
      <c r="W41" s="2">
        <v>1</v>
      </c>
      <c r="X41" s="2">
        <v>0</v>
      </c>
      <c r="Y41" s="2">
        <v>0</v>
      </c>
      <c r="Z41" s="2">
        <v>0</v>
      </c>
      <c r="AA41" s="2">
        <v>0</v>
      </c>
      <c r="AB41" s="2">
        <v>4</v>
      </c>
      <c r="AC41" s="2">
        <v>2</v>
      </c>
      <c r="AD41" s="2">
        <v>1</v>
      </c>
      <c r="AE41" s="2">
        <v>6</v>
      </c>
      <c r="AF41" s="2">
        <v>0</v>
      </c>
      <c r="AG41" s="2">
        <v>10</v>
      </c>
      <c r="AH41" s="2">
        <v>4</v>
      </c>
      <c r="AI41" s="2">
        <v>0</v>
      </c>
      <c r="AJ41" s="2">
        <v>0</v>
      </c>
      <c r="AK41" s="2">
        <v>1</v>
      </c>
      <c r="AL41" s="2">
        <v>0</v>
      </c>
      <c r="AM41" s="2">
        <v>0</v>
      </c>
      <c r="AN41" s="2">
        <v>0</v>
      </c>
      <c r="AO41" s="2">
        <v>2</v>
      </c>
      <c r="AP41" s="2">
        <v>0</v>
      </c>
      <c r="AQ41" s="2">
        <v>0</v>
      </c>
      <c r="AR41" s="2">
        <v>0</v>
      </c>
      <c r="AS41" s="2">
        <v>0</v>
      </c>
      <c r="AT41" s="2">
        <v>0</v>
      </c>
      <c r="AU41" s="15">
        <v>0</v>
      </c>
    </row>
    <row r="42" spans="4:47" x14ac:dyDescent="0.25">
      <c r="D42" s="68"/>
      <c r="E42" s="8" t="s">
        <v>34</v>
      </c>
      <c r="F42" s="9"/>
      <c r="G42" s="12">
        <v>44</v>
      </c>
      <c r="H42" s="14">
        <v>0</v>
      </c>
      <c r="I42" s="2">
        <v>5</v>
      </c>
      <c r="J42" s="2">
        <v>15</v>
      </c>
      <c r="K42" s="2">
        <v>1</v>
      </c>
      <c r="L42" s="2">
        <v>0</v>
      </c>
      <c r="M42" s="2">
        <v>0</v>
      </c>
      <c r="N42" s="2">
        <v>0</v>
      </c>
      <c r="O42" s="2">
        <v>0</v>
      </c>
      <c r="P42" s="2">
        <v>1</v>
      </c>
      <c r="Q42" s="2">
        <v>0</v>
      </c>
      <c r="R42" s="2">
        <v>0</v>
      </c>
      <c r="S42" s="2">
        <v>0</v>
      </c>
      <c r="T42" s="2">
        <v>1</v>
      </c>
      <c r="U42" s="2">
        <v>0</v>
      </c>
      <c r="V42" s="2">
        <v>0</v>
      </c>
      <c r="W42" s="2">
        <v>1</v>
      </c>
      <c r="X42" s="2">
        <v>0</v>
      </c>
      <c r="Y42" s="2">
        <v>0</v>
      </c>
      <c r="Z42" s="2">
        <v>0</v>
      </c>
      <c r="AA42" s="2">
        <v>0</v>
      </c>
      <c r="AB42" s="2">
        <v>3</v>
      </c>
      <c r="AC42" s="2">
        <v>2</v>
      </c>
      <c r="AD42" s="2">
        <v>1</v>
      </c>
      <c r="AE42" s="2">
        <v>6</v>
      </c>
      <c r="AF42" s="2">
        <v>0</v>
      </c>
      <c r="AG42" s="2">
        <v>9</v>
      </c>
      <c r="AH42" s="2">
        <v>4</v>
      </c>
      <c r="AI42" s="2">
        <v>0</v>
      </c>
      <c r="AJ42" s="2">
        <v>0</v>
      </c>
      <c r="AK42" s="2">
        <v>1</v>
      </c>
      <c r="AL42" s="2">
        <v>0</v>
      </c>
      <c r="AM42" s="2">
        <v>0</v>
      </c>
      <c r="AN42" s="2">
        <v>0</v>
      </c>
      <c r="AO42" s="2">
        <v>2</v>
      </c>
      <c r="AP42" s="2">
        <v>0</v>
      </c>
      <c r="AQ42" s="2">
        <v>0</v>
      </c>
      <c r="AR42" s="2">
        <v>0</v>
      </c>
      <c r="AS42" s="2">
        <v>0</v>
      </c>
      <c r="AT42" s="2">
        <v>0</v>
      </c>
      <c r="AU42" s="15">
        <v>0</v>
      </c>
    </row>
    <row r="43" spans="4:47" x14ac:dyDescent="0.25">
      <c r="D43" s="68"/>
      <c r="E43" s="8" t="s">
        <v>35</v>
      </c>
      <c r="F43" s="9"/>
      <c r="G43" s="12">
        <v>1</v>
      </c>
      <c r="H43" s="14">
        <v>0</v>
      </c>
      <c r="I43" s="2">
        <v>0</v>
      </c>
      <c r="J43" s="2">
        <v>0</v>
      </c>
      <c r="K43" s="2">
        <v>1</v>
      </c>
      <c r="L43" s="2">
        <v>0</v>
      </c>
      <c r="M43" s="2">
        <v>0</v>
      </c>
      <c r="N43" s="2">
        <v>0</v>
      </c>
      <c r="O43" s="2">
        <v>0</v>
      </c>
      <c r="P43" s="2">
        <v>0</v>
      </c>
      <c r="Q43" s="2">
        <v>0</v>
      </c>
      <c r="R43" s="2">
        <v>0</v>
      </c>
      <c r="S43" s="2">
        <v>0</v>
      </c>
      <c r="T43" s="2">
        <v>0</v>
      </c>
      <c r="U43" s="2">
        <v>0</v>
      </c>
      <c r="V43" s="2">
        <v>0</v>
      </c>
      <c r="W43" s="2">
        <v>0</v>
      </c>
      <c r="X43" s="2">
        <v>0</v>
      </c>
      <c r="Y43" s="2">
        <v>0</v>
      </c>
      <c r="Z43" s="2">
        <v>0</v>
      </c>
      <c r="AA43" s="2">
        <v>0</v>
      </c>
      <c r="AB43" s="2">
        <v>0</v>
      </c>
      <c r="AC43" s="2">
        <v>0</v>
      </c>
      <c r="AD43" s="2">
        <v>0</v>
      </c>
      <c r="AE43" s="2">
        <v>0</v>
      </c>
      <c r="AF43" s="2">
        <v>0</v>
      </c>
      <c r="AG43" s="2">
        <v>0</v>
      </c>
      <c r="AH43" s="2">
        <v>0</v>
      </c>
      <c r="AI43" s="2">
        <v>0</v>
      </c>
      <c r="AJ43" s="2">
        <v>0</v>
      </c>
      <c r="AK43" s="2">
        <v>0</v>
      </c>
      <c r="AL43" s="2">
        <v>0</v>
      </c>
      <c r="AM43" s="2">
        <v>0</v>
      </c>
      <c r="AN43" s="2">
        <v>0</v>
      </c>
      <c r="AO43" s="2">
        <v>0</v>
      </c>
      <c r="AP43" s="2">
        <v>0</v>
      </c>
      <c r="AQ43" s="2">
        <v>0</v>
      </c>
      <c r="AR43" s="2">
        <v>0</v>
      </c>
      <c r="AS43" s="2">
        <v>0</v>
      </c>
      <c r="AT43" s="2">
        <v>0</v>
      </c>
      <c r="AU43" s="15">
        <v>0</v>
      </c>
    </row>
    <row r="44" spans="4:47" x14ac:dyDescent="0.25">
      <c r="D44" s="68"/>
      <c r="E44" s="8" t="s">
        <v>36</v>
      </c>
      <c r="F44" s="9"/>
      <c r="G44" s="12">
        <v>2</v>
      </c>
      <c r="H44" s="14">
        <v>0</v>
      </c>
      <c r="I44" s="2">
        <v>1</v>
      </c>
      <c r="J44" s="2">
        <v>0</v>
      </c>
      <c r="K44" s="2">
        <v>0</v>
      </c>
      <c r="L44" s="2">
        <v>0</v>
      </c>
      <c r="M44" s="2">
        <v>0</v>
      </c>
      <c r="N44" s="2">
        <v>0</v>
      </c>
      <c r="O44" s="2">
        <v>0</v>
      </c>
      <c r="P44" s="2">
        <v>0</v>
      </c>
      <c r="Q44" s="2">
        <v>0</v>
      </c>
      <c r="R44" s="2">
        <v>0</v>
      </c>
      <c r="S44" s="2">
        <v>0</v>
      </c>
      <c r="T44" s="2">
        <v>0</v>
      </c>
      <c r="U44" s="2">
        <v>0</v>
      </c>
      <c r="V44" s="2">
        <v>0</v>
      </c>
      <c r="W44" s="2">
        <v>0</v>
      </c>
      <c r="X44" s="2">
        <v>0</v>
      </c>
      <c r="Y44" s="2">
        <v>0</v>
      </c>
      <c r="Z44" s="2">
        <v>0</v>
      </c>
      <c r="AA44" s="2">
        <v>0</v>
      </c>
      <c r="AB44" s="2">
        <v>1</v>
      </c>
      <c r="AC44" s="2">
        <v>0</v>
      </c>
      <c r="AD44" s="2">
        <v>0</v>
      </c>
      <c r="AE44" s="2">
        <v>0</v>
      </c>
      <c r="AF44" s="2">
        <v>0</v>
      </c>
      <c r="AG44" s="2">
        <v>1</v>
      </c>
      <c r="AH44" s="2">
        <v>0</v>
      </c>
      <c r="AI44" s="2">
        <v>0</v>
      </c>
      <c r="AJ44" s="2">
        <v>0</v>
      </c>
      <c r="AK44" s="2">
        <v>0</v>
      </c>
      <c r="AL44" s="2">
        <v>0</v>
      </c>
      <c r="AM44" s="2">
        <v>0</v>
      </c>
      <c r="AN44" s="2">
        <v>0</v>
      </c>
      <c r="AO44" s="2">
        <v>0</v>
      </c>
      <c r="AP44" s="2">
        <v>0</v>
      </c>
      <c r="AQ44" s="2">
        <v>0</v>
      </c>
      <c r="AR44" s="2">
        <v>0</v>
      </c>
      <c r="AS44" s="2">
        <v>0</v>
      </c>
      <c r="AT44" s="2">
        <v>0</v>
      </c>
      <c r="AU44" s="15">
        <v>0</v>
      </c>
    </row>
    <row r="45" spans="4:47" x14ac:dyDescent="0.25">
      <c r="D45" s="68"/>
      <c r="E45" s="8" t="s">
        <v>38</v>
      </c>
      <c r="F45" s="9"/>
      <c r="G45" s="12">
        <v>0</v>
      </c>
      <c r="H45" s="14">
        <v>0</v>
      </c>
      <c r="I45" s="2">
        <v>0</v>
      </c>
      <c r="J45" s="2">
        <v>0</v>
      </c>
      <c r="K45" s="2">
        <v>0</v>
      </c>
      <c r="L45" s="2">
        <v>0</v>
      </c>
      <c r="M45" s="2">
        <v>0</v>
      </c>
      <c r="N45" s="2">
        <v>0</v>
      </c>
      <c r="O45" s="2">
        <v>0</v>
      </c>
      <c r="P45" s="2">
        <v>0</v>
      </c>
      <c r="Q45" s="2">
        <v>0</v>
      </c>
      <c r="R45" s="2">
        <v>0</v>
      </c>
      <c r="S45" s="2">
        <v>0</v>
      </c>
      <c r="T45" s="2">
        <v>0</v>
      </c>
      <c r="U45" s="2">
        <v>0</v>
      </c>
      <c r="V45" s="2">
        <v>0</v>
      </c>
      <c r="W45" s="2">
        <v>0</v>
      </c>
      <c r="X45" s="2">
        <v>0</v>
      </c>
      <c r="Y45" s="2">
        <v>0</v>
      </c>
      <c r="Z45" s="2">
        <v>0</v>
      </c>
      <c r="AA45" s="2">
        <v>0</v>
      </c>
      <c r="AB45" s="2">
        <v>0</v>
      </c>
      <c r="AC45" s="2">
        <v>0</v>
      </c>
      <c r="AD45" s="2">
        <v>0</v>
      </c>
      <c r="AE45" s="2">
        <v>0</v>
      </c>
      <c r="AF45" s="2">
        <v>0</v>
      </c>
      <c r="AG45" s="2">
        <v>0</v>
      </c>
      <c r="AH45" s="2">
        <v>0</v>
      </c>
      <c r="AI45" s="2">
        <v>0</v>
      </c>
      <c r="AJ45" s="2">
        <v>0</v>
      </c>
      <c r="AK45" s="2">
        <v>0</v>
      </c>
      <c r="AL45" s="2">
        <v>0</v>
      </c>
      <c r="AM45" s="2">
        <v>0</v>
      </c>
      <c r="AN45" s="2">
        <v>0</v>
      </c>
      <c r="AO45" s="2">
        <v>0</v>
      </c>
      <c r="AP45" s="2">
        <v>0</v>
      </c>
      <c r="AQ45" s="2">
        <v>0</v>
      </c>
      <c r="AR45" s="2">
        <v>0</v>
      </c>
      <c r="AS45" s="2">
        <v>0</v>
      </c>
      <c r="AT45" s="2">
        <v>0</v>
      </c>
      <c r="AU45" s="15">
        <v>0</v>
      </c>
    </row>
    <row r="46" spans="4:47" x14ac:dyDescent="0.25">
      <c r="D46" s="68"/>
      <c r="E46" s="8" t="s">
        <v>37</v>
      </c>
      <c r="F46" s="9"/>
      <c r="G46" s="12">
        <v>0</v>
      </c>
      <c r="H46" s="14">
        <v>0</v>
      </c>
      <c r="I46" s="2">
        <v>0</v>
      </c>
      <c r="J46" s="2">
        <v>0</v>
      </c>
      <c r="K46" s="2">
        <v>0</v>
      </c>
      <c r="L46" s="2">
        <v>0</v>
      </c>
      <c r="M46" s="2">
        <v>0</v>
      </c>
      <c r="N46" s="2">
        <v>0</v>
      </c>
      <c r="O46" s="2">
        <v>0</v>
      </c>
      <c r="P46" s="2">
        <v>0</v>
      </c>
      <c r="Q46" s="2">
        <v>0</v>
      </c>
      <c r="R46" s="2">
        <v>0</v>
      </c>
      <c r="S46" s="2">
        <v>0</v>
      </c>
      <c r="T46" s="2">
        <v>0</v>
      </c>
      <c r="U46" s="2">
        <v>0</v>
      </c>
      <c r="V46" s="2">
        <v>0</v>
      </c>
      <c r="W46" s="2">
        <v>0</v>
      </c>
      <c r="X46" s="2">
        <v>0</v>
      </c>
      <c r="Y46" s="2">
        <v>0</v>
      </c>
      <c r="Z46" s="2">
        <v>0</v>
      </c>
      <c r="AA46" s="2">
        <v>0</v>
      </c>
      <c r="AB46" s="2">
        <v>0</v>
      </c>
      <c r="AC46" s="2">
        <v>0</v>
      </c>
      <c r="AD46" s="2">
        <v>0</v>
      </c>
      <c r="AE46" s="2">
        <v>0</v>
      </c>
      <c r="AF46" s="2">
        <v>0</v>
      </c>
      <c r="AG46" s="2">
        <v>0</v>
      </c>
      <c r="AH46" s="2">
        <v>0</v>
      </c>
      <c r="AI46" s="2">
        <v>0</v>
      </c>
      <c r="AJ46" s="2">
        <v>0</v>
      </c>
      <c r="AK46" s="2">
        <v>0</v>
      </c>
      <c r="AL46" s="2">
        <v>0</v>
      </c>
      <c r="AM46" s="2">
        <v>0</v>
      </c>
      <c r="AN46" s="2">
        <v>0</v>
      </c>
      <c r="AO46" s="2">
        <v>0</v>
      </c>
      <c r="AP46" s="2">
        <v>0</v>
      </c>
      <c r="AQ46" s="2">
        <v>0</v>
      </c>
      <c r="AR46" s="2">
        <v>0</v>
      </c>
      <c r="AS46" s="2">
        <v>0</v>
      </c>
      <c r="AT46" s="2">
        <v>0</v>
      </c>
      <c r="AU46" s="15">
        <v>0</v>
      </c>
    </row>
    <row r="47" spans="4:47" x14ac:dyDescent="0.25">
      <c r="D47" s="68"/>
      <c r="E47" s="8" t="s">
        <v>39</v>
      </c>
      <c r="F47" s="9"/>
      <c r="G47" s="12">
        <v>0</v>
      </c>
      <c r="H47" s="14">
        <v>0</v>
      </c>
      <c r="I47" s="2">
        <v>0</v>
      </c>
      <c r="J47" s="2">
        <v>0</v>
      </c>
      <c r="K47" s="2">
        <v>0</v>
      </c>
      <c r="L47" s="2">
        <v>0</v>
      </c>
      <c r="M47" s="2">
        <v>0</v>
      </c>
      <c r="N47" s="2">
        <v>0</v>
      </c>
      <c r="O47" s="2">
        <v>0</v>
      </c>
      <c r="P47" s="2">
        <v>0</v>
      </c>
      <c r="Q47" s="2">
        <v>0</v>
      </c>
      <c r="R47" s="2">
        <v>0</v>
      </c>
      <c r="S47" s="2">
        <v>0</v>
      </c>
      <c r="T47" s="2">
        <v>0</v>
      </c>
      <c r="U47" s="2">
        <v>0</v>
      </c>
      <c r="V47" s="2">
        <v>0</v>
      </c>
      <c r="W47" s="2">
        <v>0</v>
      </c>
      <c r="X47" s="2">
        <v>0</v>
      </c>
      <c r="Y47" s="2">
        <v>0</v>
      </c>
      <c r="Z47" s="2">
        <v>0</v>
      </c>
      <c r="AA47" s="2">
        <v>0</v>
      </c>
      <c r="AB47" s="2">
        <v>0</v>
      </c>
      <c r="AC47" s="2">
        <v>0</v>
      </c>
      <c r="AD47" s="2">
        <v>0</v>
      </c>
      <c r="AE47" s="2">
        <v>0</v>
      </c>
      <c r="AF47" s="2">
        <v>0</v>
      </c>
      <c r="AG47" s="2">
        <v>0</v>
      </c>
      <c r="AH47" s="2">
        <v>0</v>
      </c>
      <c r="AI47" s="2">
        <v>0</v>
      </c>
      <c r="AJ47" s="2">
        <v>0</v>
      </c>
      <c r="AK47" s="2">
        <v>0</v>
      </c>
      <c r="AL47" s="2">
        <v>0</v>
      </c>
      <c r="AM47" s="2">
        <v>0</v>
      </c>
      <c r="AN47" s="2">
        <v>0</v>
      </c>
      <c r="AO47" s="2">
        <v>0</v>
      </c>
      <c r="AP47" s="2">
        <v>0</v>
      </c>
      <c r="AQ47" s="2">
        <v>0</v>
      </c>
      <c r="AR47" s="2">
        <v>0</v>
      </c>
      <c r="AS47" s="2">
        <v>0</v>
      </c>
      <c r="AT47" s="2">
        <v>0</v>
      </c>
      <c r="AU47" s="15">
        <v>0</v>
      </c>
    </row>
    <row r="48" spans="4:47" x14ac:dyDescent="0.25">
      <c r="D48" s="67" t="s">
        <v>43</v>
      </c>
      <c r="E48" s="10" t="s">
        <v>44</v>
      </c>
      <c r="F48" s="7"/>
      <c r="G48" s="11">
        <v>6</v>
      </c>
      <c r="H48" s="13">
        <v>0</v>
      </c>
      <c r="I48" s="1">
        <v>1</v>
      </c>
      <c r="J48" s="1">
        <v>0</v>
      </c>
      <c r="K48" s="1">
        <v>1</v>
      </c>
      <c r="L48" s="1">
        <v>0</v>
      </c>
      <c r="M48" s="1">
        <v>0</v>
      </c>
      <c r="N48" s="1">
        <v>0</v>
      </c>
      <c r="O48" s="1">
        <v>0</v>
      </c>
      <c r="P48" s="1">
        <v>0</v>
      </c>
      <c r="Q48" s="1">
        <v>0</v>
      </c>
      <c r="R48" s="1">
        <v>0</v>
      </c>
      <c r="S48" s="1">
        <v>0</v>
      </c>
      <c r="T48" s="1">
        <v>0</v>
      </c>
      <c r="U48" s="1">
        <v>0</v>
      </c>
      <c r="V48" s="1">
        <v>0</v>
      </c>
      <c r="W48" s="1">
        <v>0</v>
      </c>
      <c r="X48" s="1">
        <v>0</v>
      </c>
      <c r="Y48" s="1">
        <v>0</v>
      </c>
      <c r="Z48" s="1">
        <v>0</v>
      </c>
      <c r="AA48" s="1">
        <v>0</v>
      </c>
      <c r="AB48" s="1">
        <v>1</v>
      </c>
      <c r="AC48" s="1">
        <v>0</v>
      </c>
      <c r="AD48" s="1">
        <v>0</v>
      </c>
      <c r="AE48" s="1">
        <v>1</v>
      </c>
      <c r="AF48" s="1">
        <v>0</v>
      </c>
      <c r="AG48" s="1">
        <v>3</v>
      </c>
      <c r="AH48" s="1">
        <v>2</v>
      </c>
      <c r="AI48" s="1">
        <v>0</v>
      </c>
      <c r="AJ48" s="1">
        <v>0</v>
      </c>
      <c r="AK48" s="1">
        <v>0</v>
      </c>
      <c r="AL48" s="1">
        <v>0</v>
      </c>
      <c r="AM48" s="1">
        <v>0</v>
      </c>
      <c r="AN48" s="1">
        <v>0</v>
      </c>
      <c r="AO48" s="1">
        <v>0</v>
      </c>
      <c r="AP48" s="1">
        <v>0</v>
      </c>
      <c r="AQ48" s="1">
        <v>0</v>
      </c>
      <c r="AR48" s="1">
        <v>0</v>
      </c>
      <c r="AS48" s="1">
        <v>0</v>
      </c>
      <c r="AT48" s="1">
        <v>0</v>
      </c>
      <c r="AU48" s="16">
        <v>0</v>
      </c>
    </row>
    <row r="49" spans="4:47" x14ac:dyDescent="0.25">
      <c r="D49" s="68"/>
      <c r="E49" s="8" t="s">
        <v>45</v>
      </c>
      <c r="F49" s="9"/>
      <c r="G49" s="12">
        <v>4</v>
      </c>
      <c r="H49" s="14">
        <v>0</v>
      </c>
      <c r="I49" s="2">
        <v>1</v>
      </c>
      <c r="J49" s="2">
        <v>0</v>
      </c>
      <c r="K49" s="2">
        <v>0</v>
      </c>
      <c r="L49" s="2">
        <v>0</v>
      </c>
      <c r="M49" s="2">
        <v>0</v>
      </c>
      <c r="N49" s="2">
        <v>0</v>
      </c>
      <c r="O49" s="2">
        <v>0</v>
      </c>
      <c r="P49" s="2">
        <v>0</v>
      </c>
      <c r="Q49" s="2">
        <v>0</v>
      </c>
      <c r="R49" s="2">
        <v>0</v>
      </c>
      <c r="S49" s="2">
        <v>0</v>
      </c>
      <c r="T49" s="2">
        <v>0</v>
      </c>
      <c r="U49" s="2">
        <v>0</v>
      </c>
      <c r="V49" s="2">
        <v>0</v>
      </c>
      <c r="W49" s="2">
        <v>0</v>
      </c>
      <c r="X49" s="2">
        <v>0</v>
      </c>
      <c r="Y49" s="2">
        <v>0</v>
      </c>
      <c r="Z49" s="2">
        <v>0</v>
      </c>
      <c r="AA49" s="2">
        <v>0</v>
      </c>
      <c r="AB49" s="2">
        <v>1</v>
      </c>
      <c r="AC49" s="2">
        <v>0</v>
      </c>
      <c r="AD49" s="2">
        <v>0</v>
      </c>
      <c r="AE49" s="2">
        <v>1</v>
      </c>
      <c r="AF49" s="2">
        <v>0</v>
      </c>
      <c r="AG49" s="2">
        <v>2</v>
      </c>
      <c r="AH49" s="2">
        <v>2</v>
      </c>
      <c r="AI49" s="2">
        <v>0</v>
      </c>
      <c r="AJ49" s="2">
        <v>0</v>
      </c>
      <c r="AK49" s="2">
        <v>0</v>
      </c>
      <c r="AL49" s="2">
        <v>0</v>
      </c>
      <c r="AM49" s="2">
        <v>0</v>
      </c>
      <c r="AN49" s="2">
        <v>0</v>
      </c>
      <c r="AO49" s="2">
        <v>0</v>
      </c>
      <c r="AP49" s="2">
        <v>0</v>
      </c>
      <c r="AQ49" s="2">
        <v>0</v>
      </c>
      <c r="AR49" s="2">
        <v>0</v>
      </c>
      <c r="AS49" s="2">
        <v>0</v>
      </c>
      <c r="AT49" s="2">
        <v>0</v>
      </c>
      <c r="AU49" s="15">
        <v>0</v>
      </c>
    </row>
    <row r="50" spans="4:47" x14ac:dyDescent="0.25">
      <c r="D50" s="68"/>
      <c r="E50" s="8" t="s">
        <v>46</v>
      </c>
      <c r="F50" s="9"/>
      <c r="G50" s="12">
        <v>2</v>
      </c>
      <c r="H50" s="14">
        <v>0</v>
      </c>
      <c r="I50" s="2">
        <v>0</v>
      </c>
      <c r="J50" s="2">
        <v>0</v>
      </c>
      <c r="K50" s="2">
        <v>1</v>
      </c>
      <c r="L50" s="2">
        <v>0</v>
      </c>
      <c r="M50" s="2">
        <v>0</v>
      </c>
      <c r="N50" s="2">
        <v>0</v>
      </c>
      <c r="O50" s="2">
        <v>0</v>
      </c>
      <c r="P50" s="2">
        <v>0</v>
      </c>
      <c r="Q50" s="2">
        <v>0</v>
      </c>
      <c r="R50" s="2">
        <v>0</v>
      </c>
      <c r="S50" s="2">
        <v>0</v>
      </c>
      <c r="T50" s="2">
        <v>0</v>
      </c>
      <c r="U50" s="2">
        <v>0</v>
      </c>
      <c r="V50" s="2">
        <v>0</v>
      </c>
      <c r="W50" s="2">
        <v>0</v>
      </c>
      <c r="X50" s="2">
        <v>0</v>
      </c>
      <c r="Y50" s="2">
        <v>0</v>
      </c>
      <c r="Z50" s="2">
        <v>0</v>
      </c>
      <c r="AA50" s="2">
        <v>0</v>
      </c>
      <c r="AB50" s="2">
        <v>0</v>
      </c>
      <c r="AC50" s="2">
        <v>0</v>
      </c>
      <c r="AD50" s="2">
        <v>0</v>
      </c>
      <c r="AE50" s="2">
        <v>0</v>
      </c>
      <c r="AF50" s="2">
        <v>0</v>
      </c>
      <c r="AG50" s="2">
        <v>1</v>
      </c>
      <c r="AH50" s="2">
        <v>0</v>
      </c>
      <c r="AI50" s="2">
        <v>0</v>
      </c>
      <c r="AJ50" s="2">
        <v>0</v>
      </c>
      <c r="AK50" s="2">
        <v>0</v>
      </c>
      <c r="AL50" s="2">
        <v>0</v>
      </c>
      <c r="AM50" s="2">
        <v>0</v>
      </c>
      <c r="AN50" s="2">
        <v>0</v>
      </c>
      <c r="AO50" s="2">
        <v>0</v>
      </c>
      <c r="AP50" s="2">
        <v>0</v>
      </c>
      <c r="AQ50" s="2">
        <v>0</v>
      </c>
      <c r="AR50" s="2">
        <v>0</v>
      </c>
      <c r="AS50" s="2">
        <v>0</v>
      </c>
      <c r="AT50" s="2">
        <v>0</v>
      </c>
      <c r="AU50" s="15">
        <v>0</v>
      </c>
    </row>
    <row r="51" spans="4:47" x14ac:dyDescent="0.25">
      <c r="D51" s="68"/>
      <c r="E51" s="8" t="s">
        <v>47</v>
      </c>
      <c r="F51" s="9"/>
      <c r="G51" s="12">
        <v>116</v>
      </c>
      <c r="H51" s="14">
        <v>0</v>
      </c>
      <c r="I51" s="2">
        <v>11</v>
      </c>
      <c r="J51" s="2">
        <v>26</v>
      </c>
      <c r="K51" s="2">
        <v>1</v>
      </c>
      <c r="L51" s="2">
        <v>0</v>
      </c>
      <c r="M51" s="2">
        <v>0</v>
      </c>
      <c r="N51" s="2">
        <v>0</v>
      </c>
      <c r="O51" s="2">
        <v>3</v>
      </c>
      <c r="P51" s="2">
        <v>1</v>
      </c>
      <c r="Q51" s="2">
        <v>0</v>
      </c>
      <c r="R51" s="2">
        <v>2</v>
      </c>
      <c r="S51" s="2">
        <v>0</v>
      </c>
      <c r="T51" s="2">
        <v>3</v>
      </c>
      <c r="U51" s="2">
        <v>0</v>
      </c>
      <c r="V51" s="2">
        <v>2</v>
      </c>
      <c r="W51" s="2">
        <v>4</v>
      </c>
      <c r="X51" s="2">
        <v>0</v>
      </c>
      <c r="Y51" s="2">
        <v>2</v>
      </c>
      <c r="Z51" s="2">
        <v>1</v>
      </c>
      <c r="AA51" s="2">
        <v>0</v>
      </c>
      <c r="AB51" s="2">
        <v>4</v>
      </c>
      <c r="AC51" s="2">
        <v>8</v>
      </c>
      <c r="AD51" s="2">
        <v>1</v>
      </c>
      <c r="AE51" s="2">
        <v>21</v>
      </c>
      <c r="AF51" s="2">
        <v>1</v>
      </c>
      <c r="AG51" s="2">
        <v>20</v>
      </c>
      <c r="AH51" s="2">
        <v>9</v>
      </c>
      <c r="AI51" s="2">
        <v>0</v>
      </c>
      <c r="AJ51" s="2">
        <v>0</v>
      </c>
      <c r="AK51" s="2">
        <v>5</v>
      </c>
      <c r="AL51" s="2">
        <v>1</v>
      </c>
      <c r="AM51" s="2">
        <v>0</v>
      </c>
      <c r="AN51" s="2">
        <v>0</v>
      </c>
      <c r="AO51" s="2">
        <v>6</v>
      </c>
      <c r="AP51" s="2">
        <v>0</v>
      </c>
      <c r="AQ51" s="2">
        <v>0</v>
      </c>
      <c r="AR51" s="2">
        <v>0</v>
      </c>
      <c r="AS51" s="2">
        <v>0</v>
      </c>
      <c r="AT51" s="2">
        <v>0</v>
      </c>
      <c r="AU51" s="15">
        <v>0</v>
      </c>
    </row>
    <row r="52" spans="4:47" x14ac:dyDescent="0.25">
      <c r="D52" s="68"/>
      <c r="E52" s="8" t="s">
        <v>48</v>
      </c>
      <c r="F52" s="9"/>
      <c r="G52" s="12">
        <v>7</v>
      </c>
      <c r="H52" s="14">
        <v>0</v>
      </c>
      <c r="I52" s="2">
        <v>1</v>
      </c>
      <c r="J52" s="2">
        <v>2</v>
      </c>
      <c r="K52" s="2">
        <v>0</v>
      </c>
      <c r="L52" s="2">
        <v>0</v>
      </c>
      <c r="M52" s="2">
        <v>0</v>
      </c>
      <c r="N52" s="2">
        <v>0</v>
      </c>
      <c r="O52" s="2">
        <v>0</v>
      </c>
      <c r="P52" s="2">
        <v>0</v>
      </c>
      <c r="Q52" s="2">
        <v>0</v>
      </c>
      <c r="R52" s="2">
        <v>0</v>
      </c>
      <c r="S52" s="2">
        <v>0</v>
      </c>
      <c r="T52" s="2">
        <v>0</v>
      </c>
      <c r="U52" s="2">
        <v>0</v>
      </c>
      <c r="V52" s="2">
        <v>1</v>
      </c>
      <c r="W52" s="2">
        <v>0</v>
      </c>
      <c r="X52" s="2">
        <v>0</v>
      </c>
      <c r="Y52" s="2">
        <v>0</v>
      </c>
      <c r="Z52" s="2">
        <v>0</v>
      </c>
      <c r="AA52" s="2">
        <v>0</v>
      </c>
      <c r="AB52" s="2">
        <v>0</v>
      </c>
      <c r="AC52" s="2">
        <v>0</v>
      </c>
      <c r="AD52" s="2">
        <v>0</v>
      </c>
      <c r="AE52" s="2">
        <v>0</v>
      </c>
      <c r="AF52" s="2">
        <v>0</v>
      </c>
      <c r="AG52" s="2">
        <v>1</v>
      </c>
      <c r="AH52" s="2">
        <v>2</v>
      </c>
      <c r="AI52" s="2">
        <v>0</v>
      </c>
      <c r="AJ52" s="2">
        <v>0</v>
      </c>
      <c r="AK52" s="2">
        <v>1</v>
      </c>
      <c r="AL52" s="2">
        <v>0</v>
      </c>
      <c r="AM52" s="2">
        <v>0</v>
      </c>
      <c r="AN52" s="2">
        <v>0</v>
      </c>
      <c r="AO52" s="2">
        <v>2</v>
      </c>
      <c r="AP52" s="2">
        <v>0</v>
      </c>
      <c r="AQ52" s="2">
        <v>0</v>
      </c>
      <c r="AR52" s="2">
        <v>0</v>
      </c>
      <c r="AS52" s="2">
        <v>0</v>
      </c>
      <c r="AT52" s="2">
        <v>0</v>
      </c>
      <c r="AU52" s="15">
        <v>0</v>
      </c>
    </row>
    <row r="53" spans="4:47" x14ac:dyDescent="0.25">
      <c r="D53" s="68"/>
      <c r="E53" s="8" t="s">
        <v>49</v>
      </c>
      <c r="F53" s="9"/>
      <c r="G53" s="12">
        <v>11</v>
      </c>
      <c r="H53" s="14">
        <v>0</v>
      </c>
      <c r="I53" s="2">
        <v>2</v>
      </c>
      <c r="J53" s="2">
        <v>2</v>
      </c>
      <c r="K53" s="2">
        <v>1</v>
      </c>
      <c r="L53" s="2">
        <v>0</v>
      </c>
      <c r="M53" s="2">
        <v>0</v>
      </c>
      <c r="N53" s="2">
        <v>0</v>
      </c>
      <c r="O53" s="2">
        <v>0</v>
      </c>
      <c r="P53" s="2">
        <v>0</v>
      </c>
      <c r="Q53" s="2">
        <v>0</v>
      </c>
      <c r="R53" s="2">
        <v>0</v>
      </c>
      <c r="S53" s="2">
        <v>0</v>
      </c>
      <c r="T53" s="2">
        <v>0</v>
      </c>
      <c r="U53" s="2">
        <v>0</v>
      </c>
      <c r="V53" s="2">
        <v>0</v>
      </c>
      <c r="W53" s="2">
        <v>0</v>
      </c>
      <c r="X53" s="2">
        <v>0</v>
      </c>
      <c r="Y53" s="2">
        <v>1</v>
      </c>
      <c r="Z53" s="2">
        <v>0</v>
      </c>
      <c r="AA53" s="2">
        <v>0</v>
      </c>
      <c r="AB53" s="2">
        <v>0</v>
      </c>
      <c r="AC53" s="2">
        <v>1</v>
      </c>
      <c r="AD53" s="2">
        <v>0</v>
      </c>
      <c r="AE53" s="2">
        <v>3</v>
      </c>
      <c r="AF53" s="2">
        <v>0</v>
      </c>
      <c r="AG53" s="2">
        <v>1</v>
      </c>
      <c r="AH53" s="2">
        <v>1</v>
      </c>
      <c r="AI53" s="2">
        <v>0</v>
      </c>
      <c r="AJ53" s="2">
        <v>0</v>
      </c>
      <c r="AK53" s="2">
        <v>0</v>
      </c>
      <c r="AL53" s="2">
        <v>0</v>
      </c>
      <c r="AM53" s="2">
        <v>0</v>
      </c>
      <c r="AN53" s="2">
        <v>0</v>
      </c>
      <c r="AO53" s="2">
        <v>0</v>
      </c>
      <c r="AP53" s="2">
        <v>0</v>
      </c>
      <c r="AQ53" s="2">
        <v>0</v>
      </c>
      <c r="AR53" s="2">
        <v>0</v>
      </c>
      <c r="AS53" s="2">
        <v>0</v>
      </c>
      <c r="AT53" s="2">
        <v>0</v>
      </c>
      <c r="AU53" s="15">
        <v>0</v>
      </c>
    </row>
    <row r="54" spans="4:47" x14ac:dyDescent="0.25">
      <c r="D54" s="68"/>
      <c r="E54" s="8" t="s">
        <v>50</v>
      </c>
      <c r="F54" s="9"/>
      <c r="G54" s="12">
        <v>16</v>
      </c>
      <c r="H54" s="14">
        <v>0</v>
      </c>
      <c r="I54" s="2">
        <v>3</v>
      </c>
      <c r="J54" s="2">
        <v>2</v>
      </c>
      <c r="K54" s="2">
        <v>0</v>
      </c>
      <c r="L54" s="2">
        <v>0</v>
      </c>
      <c r="M54" s="2">
        <v>0</v>
      </c>
      <c r="N54" s="2">
        <v>0</v>
      </c>
      <c r="O54" s="2">
        <v>0</v>
      </c>
      <c r="P54" s="2">
        <v>0</v>
      </c>
      <c r="Q54" s="2">
        <v>0</v>
      </c>
      <c r="R54" s="2">
        <v>0</v>
      </c>
      <c r="S54" s="2">
        <v>0</v>
      </c>
      <c r="T54" s="2">
        <v>1</v>
      </c>
      <c r="U54" s="2">
        <v>0</v>
      </c>
      <c r="V54" s="2">
        <v>0</v>
      </c>
      <c r="W54" s="2">
        <v>0</v>
      </c>
      <c r="X54" s="2">
        <v>0</v>
      </c>
      <c r="Y54" s="2">
        <v>1</v>
      </c>
      <c r="Z54" s="2">
        <v>0</v>
      </c>
      <c r="AA54" s="2">
        <v>0</v>
      </c>
      <c r="AB54" s="2">
        <v>2</v>
      </c>
      <c r="AC54" s="2">
        <v>1</v>
      </c>
      <c r="AD54" s="2">
        <v>1</v>
      </c>
      <c r="AE54" s="2">
        <v>1</v>
      </c>
      <c r="AF54" s="2">
        <v>0</v>
      </c>
      <c r="AG54" s="2">
        <v>4</v>
      </c>
      <c r="AH54" s="2">
        <v>0</v>
      </c>
      <c r="AI54" s="2">
        <v>0</v>
      </c>
      <c r="AJ54" s="2">
        <v>0</v>
      </c>
      <c r="AK54" s="2">
        <v>1</v>
      </c>
      <c r="AL54" s="2">
        <v>0</v>
      </c>
      <c r="AM54" s="2">
        <v>0</v>
      </c>
      <c r="AN54" s="2">
        <v>0</v>
      </c>
      <c r="AO54" s="2">
        <v>1</v>
      </c>
      <c r="AP54" s="2">
        <v>0</v>
      </c>
      <c r="AQ54" s="2">
        <v>0</v>
      </c>
      <c r="AR54" s="2">
        <v>0</v>
      </c>
      <c r="AS54" s="2">
        <v>0</v>
      </c>
      <c r="AT54" s="2">
        <v>0</v>
      </c>
      <c r="AU54" s="15">
        <v>0</v>
      </c>
    </row>
    <row r="55" spans="4:47" x14ac:dyDescent="0.25">
      <c r="D55" s="68"/>
      <c r="E55" s="8" t="s">
        <v>51</v>
      </c>
      <c r="F55" s="9"/>
      <c r="G55" s="12">
        <v>25</v>
      </c>
      <c r="H55" s="14">
        <v>0</v>
      </c>
      <c r="I55" s="2">
        <v>2</v>
      </c>
      <c r="J55" s="2">
        <v>4</v>
      </c>
      <c r="K55" s="2">
        <v>0</v>
      </c>
      <c r="L55" s="2">
        <v>0</v>
      </c>
      <c r="M55" s="2">
        <v>0</v>
      </c>
      <c r="N55" s="2">
        <v>0</v>
      </c>
      <c r="O55" s="2">
        <v>2</v>
      </c>
      <c r="P55" s="2">
        <v>1</v>
      </c>
      <c r="Q55" s="2">
        <v>0</v>
      </c>
      <c r="R55" s="2">
        <v>1</v>
      </c>
      <c r="S55" s="2">
        <v>0</v>
      </c>
      <c r="T55" s="2">
        <v>1</v>
      </c>
      <c r="U55" s="2">
        <v>0</v>
      </c>
      <c r="V55" s="2">
        <v>0</v>
      </c>
      <c r="W55" s="2">
        <v>1</v>
      </c>
      <c r="X55" s="2">
        <v>0</v>
      </c>
      <c r="Y55" s="2">
        <v>0</v>
      </c>
      <c r="Z55" s="2">
        <v>0</v>
      </c>
      <c r="AA55" s="2">
        <v>0</v>
      </c>
      <c r="AB55" s="2">
        <v>1</v>
      </c>
      <c r="AC55" s="2">
        <v>2</v>
      </c>
      <c r="AD55" s="2">
        <v>0</v>
      </c>
      <c r="AE55" s="2">
        <v>7</v>
      </c>
      <c r="AF55" s="2">
        <v>0</v>
      </c>
      <c r="AG55" s="2">
        <v>3</v>
      </c>
      <c r="AH55" s="2">
        <v>1</v>
      </c>
      <c r="AI55" s="2">
        <v>0</v>
      </c>
      <c r="AJ55" s="2">
        <v>0</v>
      </c>
      <c r="AK55" s="2">
        <v>1</v>
      </c>
      <c r="AL55" s="2">
        <v>0</v>
      </c>
      <c r="AM55" s="2">
        <v>0</v>
      </c>
      <c r="AN55" s="2">
        <v>0</v>
      </c>
      <c r="AO55" s="2">
        <v>0</v>
      </c>
      <c r="AP55" s="2">
        <v>0</v>
      </c>
      <c r="AQ55" s="2">
        <v>0</v>
      </c>
      <c r="AR55" s="2">
        <v>0</v>
      </c>
      <c r="AS55" s="2">
        <v>0</v>
      </c>
      <c r="AT55" s="2">
        <v>0</v>
      </c>
      <c r="AU55" s="15">
        <v>0</v>
      </c>
    </row>
    <row r="56" spans="4:47" x14ac:dyDescent="0.25">
      <c r="D56" s="68"/>
      <c r="E56" s="8" t="s">
        <v>52</v>
      </c>
      <c r="F56" s="9"/>
      <c r="G56" s="12">
        <v>26</v>
      </c>
      <c r="H56" s="14">
        <v>0</v>
      </c>
      <c r="I56" s="2">
        <v>1</v>
      </c>
      <c r="J56" s="2">
        <v>9</v>
      </c>
      <c r="K56" s="2">
        <v>0</v>
      </c>
      <c r="L56" s="2">
        <v>0</v>
      </c>
      <c r="M56" s="2">
        <v>0</v>
      </c>
      <c r="N56" s="2">
        <v>0</v>
      </c>
      <c r="O56" s="2">
        <v>0</v>
      </c>
      <c r="P56" s="2">
        <v>0</v>
      </c>
      <c r="Q56" s="2">
        <v>0</v>
      </c>
      <c r="R56" s="2">
        <v>1</v>
      </c>
      <c r="S56" s="2">
        <v>0</v>
      </c>
      <c r="T56" s="2">
        <v>0</v>
      </c>
      <c r="U56" s="2">
        <v>0</v>
      </c>
      <c r="V56" s="2">
        <v>0</v>
      </c>
      <c r="W56" s="2">
        <v>1</v>
      </c>
      <c r="X56" s="2">
        <v>0</v>
      </c>
      <c r="Y56" s="2">
        <v>0</v>
      </c>
      <c r="Z56" s="2">
        <v>1</v>
      </c>
      <c r="AA56" s="2">
        <v>0</v>
      </c>
      <c r="AB56" s="2">
        <v>1</v>
      </c>
      <c r="AC56" s="2">
        <v>2</v>
      </c>
      <c r="AD56" s="2">
        <v>0</v>
      </c>
      <c r="AE56" s="2">
        <v>4</v>
      </c>
      <c r="AF56" s="2">
        <v>0</v>
      </c>
      <c r="AG56" s="2">
        <v>6</v>
      </c>
      <c r="AH56" s="2">
        <v>2</v>
      </c>
      <c r="AI56" s="2">
        <v>0</v>
      </c>
      <c r="AJ56" s="2">
        <v>0</v>
      </c>
      <c r="AK56" s="2">
        <v>2</v>
      </c>
      <c r="AL56" s="2">
        <v>0</v>
      </c>
      <c r="AM56" s="2">
        <v>0</v>
      </c>
      <c r="AN56" s="2">
        <v>0</v>
      </c>
      <c r="AO56" s="2">
        <v>0</v>
      </c>
      <c r="AP56" s="2">
        <v>0</v>
      </c>
      <c r="AQ56" s="2">
        <v>0</v>
      </c>
      <c r="AR56" s="2">
        <v>0</v>
      </c>
      <c r="AS56" s="2">
        <v>0</v>
      </c>
      <c r="AT56" s="2">
        <v>0</v>
      </c>
      <c r="AU56" s="15">
        <v>0</v>
      </c>
    </row>
    <row r="57" spans="4:47" x14ac:dyDescent="0.25">
      <c r="D57" s="68"/>
      <c r="E57" s="8" t="s">
        <v>53</v>
      </c>
      <c r="F57" s="9"/>
      <c r="G57" s="12">
        <v>31</v>
      </c>
      <c r="H57" s="14">
        <v>0</v>
      </c>
      <c r="I57" s="2">
        <v>2</v>
      </c>
      <c r="J57" s="2">
        <v>7</v>
      </c>
      <c r="K57" s="2">
        <v>0</v>
      </c>
      <c r="L57" s="2">
        <v>0</v>
      </c>
      <c r="M57" s="2">
        <v>0</v>
      </c>
      <c r="N57" s="2">
        <v>0</v>
      </c>
      <c r="O57" s="2">
        <v>1</v>
      </c>
      <c r="P57" s="2">
        <v>0</v>
      </c>
      <c r="Q57" s="2">
        <v>0</v>
      </c>
      <c r="R57" s="2">
        <v>0</v>
      </c>
      <c r="S57" s="2">
        <v>0</v>
      </c>
      <c r="T57" s="2">
        <v>1</v>
      </c>
      <c r="U57" s="2">
        <v>0</v>
      </c>
      <c r="V57" s="2">
        <v>1</v>
      </c>
      <c r="W57" s="2">
        <v>2</v>
      </c>
      <c r="X57" s="2">
        <v>0</v>
      </c>
      <c r="Y57" s="2">
        <v>0</v>
      </c>
      <c r="Z57" s="2">
        <v>0</v>
      </c>
      <c r="AA57" s="2">
        <v>0</v>
      </c>
      <c r="AB57" s="2">
        <v>0</v>
      </c>
      <c r="AC57" s="2">
        <v>2</v>
      </c>
      <c r="AD57" s="2">
        <v>0</v>
      </c>
      <c r="AE57" s="2">
        <v>6</v>
      </c>
      <c r="AF57" s="2">
        <v>1</v>
      </c>
      <c r="AG57" s="2">
        <v>5</v>
      </c>
      <c r="AH57" s="2">
        <v>3</v>
      </c>
      <c r="AI57" s="2">
        <v>0</v>
      </c>
      <c r="AJ57" s="2">
        <v>0</v>
      </c>
      <c r="AK57" s="2">
        <v>0</v>
      </c>
      <c r="AL57" s="2">
        <v>1</v>
      </c>
      <c r="AM57" s="2">
        <v>0</v>
      </c>
      <c r="AN57" s="2">
        <v>0</v>
      </c>
      <c r="AO57" s="2">
        <v>3</v>
      </c>
      <c r="AP57" s="2">
        <v>0</v>
      </c>
      <c r="AQ57" s="2">
        <v>0</v>
      </c>
      <c r="AR57" s="2">
        <v>0</v>
      </c>
      <c r="AS57" s="2">
        <v>0</v>
      </c>
      <c r="AT57" s="2">
        <v>0</v>
      </c>
      <c r="AU57" s="15">
        <v>0</v>
      </c>
    </row>
    <row r="58" spans="4:47" x14ac:dyDescent="0.25">
      <c r="D58" s="68"/>
      <c r="E58" s="8" t="s">
        <v>37</v>
      </c>
      <c r="F58" s="9"/>
      <c r="G58" s="12">
        <v>0</v>
      </c>
      <c r="H58" s="14">
        <v>0</v>
      </c>
      <c r="I58" s="2">
        <v>0</v>
      </c>
      <c r="J58" s="2">
        <v>0</v>
      </c>
      <c r="K58" s="2">
        <v>0</v>
      </c>
      <c r="L58" s="2">
        <v>0</v>
      </c>
      <c r="M58" s="2">
        <v>0</v>
      </c>
      <c r="N58" s="2">
        <v>0</v>
      </c>
      <c r="O58" s="2">
        <v>0</v>
      </c>
      <c r="P58" s="2">
        <v>0</v>
      </c>
      <c r="Q58" s="2">
        <v>0</v>
      </c>
      <c r="R58" s="2">
        <v>0</v>
      </c>
      <c r="S58" s="2">
        <v>0</v>
      </c>
      <c r="T58" s="2">
        <v>0</v>
      </c>
      <c r="U58" s="2">
        <v>0</v>
      </c>
      <c r="V58" s="2">
        <v>0</v>
      </c>
      <c r="W58" s="2">
        <v>0</v>
      </c>
      <c r="X58" s="2">
        <v>0</v>
      </c>
      <c r="Y58" s="2">
        <v>0</v>
      </c>
      <c r="Z58" s="2">
        <v>0</v>
      </c>
      <c r="AA58" s="2">
        <v>0</v>
      </c>
      <c r="AB58" s="2">
        <v>0</v>
      </c>
      <c r="AC58" s="2">
        <v>0</v>
      </c>
      <c r="AD58" s="2">
        <v>0</v>
      </c>
      <c r="AE58" s="2">
        <v>0</v>
      </c>
      <c r="AF58" s="2">
        <v>0</v>
      </c>
      <c r="AG58" s="2">
        <v>0</v>
      </c>
      <c r="AH58" s="2">
        <v>0</v>
      </c>
      <c r="AI58" s="2">
        <v>0</v>
      </c>
      <c r="AJ58" s="2">
        <v>0</v>
      </c>
      <c r="AK58" s="2">
        <v>0</v>
      </c>
      <c r="AL58" s="2">
        <v>0</v>
      </c>
      <c r="AM58" s="2">
        <v>0</v>
      </c>
      <c r="AN58" s="2">
        <v>0</v>
      </c>
      <c r="AO58" s="2">
        <v>0</v>
      </c>
      <c r="AP58" s="2">
        <v>0</v>
      </c>
      <c r="AQ58" s="2">
        <v>0</v>
      </c>
      <c r="AR58" s="2">
        <v>0</v>
      </c>
      <c r="AS58" s="2">
        <v>0</v>
      </c>
      <c r="AT58" s="2">
        <v>0</v>
      </c>
      <c r="AU58" s="15">
        <v>0</v>
      </c>
    </row>
    <row r="59" spans="4:47" x14ac:dyDescent="0.25">
      <c r="D59" s="69"/>
      <c r="E59" s="35" t="s">
        <v>39</v>
      </c>
      <c r="F59" s="31"/>
      <c r="G59" s="25">
        <v>0</v>
      </c>
      <c r="H59" s="39">
        <v>0</v>
      </c>
      <c r="I59" s="6">
        <v>0</v>
      </c>
      <c r="J59" s="6">
        <v>0</v>
      </c>
      <c r="K59" s="6">
        <v>0</v>
      </c>
      <c r="L59" s="6">
        <v>0</v>
      </c>
      <c r="M59" s="6">
        <v>0</v>
      </c>
      <c r="N59" s="6">
        <v>0</v>
      </c>
      <c r="O59" s="6">
        <v>0</v>
      </c>
      <c r="P59" s="6">
        <v>0</v>
      </c>
      <c r="Q59" s="6">
        <v>0</v>
      </c>
      <c r="R59" s="6">
        <v>0</v>
      </c>
      <c r="S59" s="6">
        <v>0</v>
      </c>
      <c r="T59" s="6">
        <v>0</v>
      </c>
      <c r="U59" s="6">
        <v>0</v>
      </c>
      <c r="V59" s="6">
        <v>0</v>
      </c>
      <c r="W59" s="6">
        <v>0</v>
      </c>
      <c r="X59" s="6">
        <v>0</v>
      </c>
      <c r="Y59" s="6">
        <v>0</v>
      </c>
      <c r="Z59" s="6">
        <v>0</v>
      </c>
      <c r="AA59" s="6">
        <v>0</v>
      </c>
      <c r="AB59" s="6">
        <v>0</v>
      </c>
      <c r="AC59" s="6">
        <v>0</v>
      </c>
      <c r="AD59" s="6">
        <v>0</v>
      </c>
      <c r="AE59" s="6">
        <v>0</v>
      </c>
      <c r="AF59" s="6">
        <v>0</v>
      </c>
      <c r="AG59" s="6">
        <v>0</v>
      </c>
      <c r="AH59" s="6">
        <v>0</v>
      </c>
      <c r="AI59" s="6">
        <v>0</v>
      </c>
      <c r="AJ59" s="6">
        <v>0</v>
      </c>
      <c r="AK59" s="6">
        <v>0</v>
      </c>
      <c r="AL59" s="6">
        <v>0</v>
      </c>
      <c r="AM59" s="6">
        <v>0</v>
      </c>
      <c r="AN59" s="6">
        <v>0</v>
      </c>
      <c r="AO59" s="6">
        <v>0</v>
      </c>
      <c r="AP59" s="6">
        <v>0</v>
      </c>
      <c r="AQ59" s="6">
        <v>0</v>
      </c>
      <c r="AR59" s="6">
        <v>0</v>
      </c>
      <c r="AS59" s="6">
        <v>0</v>
      </c>
      <c r="AT59" s="6">
        <v>0</v>
      </c>
      <c r="AU59" s="40">
        <v>0</v>
      </c>
    </row>
  </sheetData>
  <mergeCells count="7">
    <mergeCell ref="D34:D47"/>
    <mergeCell ref="D48:D59"/>
    <mergeCell ref="D8:F9"/>
    <mergeCell ref="D11:D18"/>
    <mergeCell ref="D19:D25"/>
    <mergeCell ref="D26:D27"/>
    <mergeCell ref="D28:D33"/>
  </mergeCells>
  <phoneticPr fontId="4"/>
  <pageMargins left="0.7" right="0.7" top="0.75" bottom="0.75" header="0.3" footer="0.3"/>
  <pageSetup paperSize="9" scale="63" pageOrder="overThenDown" orientation="landscape"/>
  <headerFooter>
    <oddFooter>&amp;CN(16)</oddFooter>
  </headerFooter>
  <rowBreaks count="1" manualBreakCount="1">
    <brk id="59" max="16383" man="1"/>
  </rowBreak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4:CI59"/>
  <sheetViews>
    <sheetView workbookViewId="0"/>
  </sheetViews>
  <sheetFormatPr defaultColWidth="8.8984375" defaultRowHeight="12.6" x14ac:dyDescent="0.25"/>
  <cols>
    <col min="1" max="1" width="3.59765625" style="24" customWidth="1"/>
    <col min="2" max="2" width="4.59765625" style="24" customWidth="1"/>
    <col min="3" max="4" width="7.59765625" style="24" customWidth="1"/>
    <col min="5" max="5" width="16.59765625" style="24" customWidth="1"/>
    <col min="6" max="6" width="5.59765625" style="24" customWidth="1"/>
    <col min="7" max="87" width="8.59765625" style="24" customWidth="1"/>
    <col min="88" max="16384" width="8.8984375" style="24"/>
  </cols>
  <sheetData>
    <row r="4" spans="2:87" x14ac:dyDescent="0.25">
      <c r="B4" s="32" t="str">
        <f xml:space="preserve"> HYPERLINK("#'目次'!B23", "[17]")</f>
        <v>[17]</v>
      </c>
      <c r="C4" s="19" t="s">
        <v>324</v>
      </c>
    </row>
    <row r="5" spans="2:87" x14ac:dyDescent="0.25">
      <c r="C5" s="24" t="s">
        <v>282</v>
      </c>
    </row>
    <row r="7" spans="2:87" x14ac:dyDescent="0.25">
      <c r="C7" s="19" t="s">
        <v>11</v>
      </c>
    </row>
    <row r="8" spans="2:87" ht="25.2" x14ac:dyDescent="0.25">
      <c r="D8" s="63"/>
      <c r="E8" s="64"/>
      <c r="F8" s="64"/>
      <c r="G8" s="38" t="s">
        <v>12</v>
      </c>
      <c r="H8" s="33" t="s">
        <v>325</v>
      </c>
      <c r="I8" s="5" t="s">
        <v>326</v>
      </c>
      <c r="J8" s="5" t="s">
        <v>327</v>
      </c>
      <c r="K8" s="5" t="s">
        <v>328</v>
      </c>
      <c r="L8" s="5" t="s">
        <v>329</v>
      </c>
      <c r="M8" s="5" t="s">
        <v>330</v>
      </c>
      <c r="N8" s="5" t="s">
        <v>331</v>
      </c>
      <c r="O8" s="5" t="s">
        <v>332</v>
      </c>
      <c r="P8" s="5" t="s">
        <v>333</v>
      </c>
      <c r="Q8" s="5" t="s">
        <v>334</v>
      </c>
      <c r="R8" s="5" t="s">
        <v>335</v>
      </c>
      <c r="S8" s="5" t="s">
        <v>336</v>
      </c>
      <c r="T8" s="5" t="s">
        <v>337</v>
      </c>
      <c r="U8" s="5" t="s">
        <v>338</v>
      </c>
      <c r="V8" s="5" t="s">
        <v>339</v>
      </c>
      <c r="W8" s="5" t="s">
        <v>340</v>
      </c>
      <c r="X8" s="5" t="s">
        <v>341</v>
      </c>
      <c r="Y8" s="5" t="s">
        <v>342</v>
      </c>
      <c r="Z8" s="5" t="s">
        <v>343</v>
      </c>
      <c r="AA8" s="5" t="s">
        <v>344</v>
      </c>
      <c r="AB8" s="5" t="s">
        <v>345</v>
      </c>
      <c r="AC8" s="5" t="s">
        <v>346</v>
      </c>
      <c r="AD8" s="5" t="s">
        <v>347</v>
      </c>
      <c r="AE8" s="5" t="s">
        <v>348</v>
      </c>
      <c r="AF8" s="5" t="s">
        <v>349</v>
      </c>
      <c r="AG8" s="5" t="s">
        <v>350</v>
      </c>
      <c r="AH8" s="5" t="s">
        <v>351</v>
      </c>
      <c r="AI8" s="5" t="s">
        <v>352</v>
      </c>
      <c r="AJ8" s="5" t="s">
        <v>353</v>
      </c>
      <c r="AK8" s="5" t="s">
        <v>354</v>
      </c>
      <c r="AL8" s="5" t="s">
        <v>355</v>
      </c>
      <c r="AM8" s="5" t="s">
        <v>356</v>
      </c>
      <c r="AN8" s="5" t="s">
        <v>357</v>
      </c>
      <c r="AO8" s="5" t="s">
        <v>358</v>
      </c>
      <c r="AP8" s="5" t="s">
        <v>359</v>
      </c>
      <c r="AQ8" s="5" t="s">
        <v>360</v>
      </c>
      <c r="AR8" s="5" t="s">
        <v>361</v>
      </c>
      <c r="AS8" s="5" t="s">
        <v>362</v>
      </c>
      <c r="AT8" s="5" t="s">
        <v>363</v>
      </c>
      <c r="AU8" s="5" t="s">
        <v>364</v>
      </c>
      <c r="AV8" s="5" t="s">
        <v>365</v>
      </c>
      <c r="AW8" s="5" t="s">
        <v>366</v>
      </c>
      <c r="AX8" s="5" t="s">
        <v>367</v>
      </c>
      <c r="AY8" s="5" t="s">
        <v>368</v>
      </c>
      <c r="AZ8" s="5" t="s">
        <v>369</v>
      </c>
      <c r="BA8" s="5" t="s">
        <v>370</v>
      </c>
      <c r="BB8" s="5" t="s">
        <v>371</v>
      </c>
      <c r="BC8" s="5" t="s">
        <v>372</v>
      </c>
      <c r="BD8" s="5" t="s">
        <v>373</v>
      </c>
      <c r="BE8" s="5" t="s">
        <v>374</v>
      </c>
      <c r="BF8" s="5" t="s">
        <v>375</v>
      </c>
      <c r="BG8" s="5" t="s">
        <v>376</v>
      </c>
      <c r="BH8" s="5" t="s">
        <v>377</v>
      </c>
      <c r="BI8" s="5" t="s">
        <v>378</v>
      </c>
      <c r="BJ8" s="5" t="s">
        <v>379</v>
      </c>
      <c r="BK8" s="5" t="s">
        <v>380</v>
      </c>
      <c r="BL8" s="5" t="s">
        <v>381</v>
      </c>
      <c r="BM8" s="5" t="s">
        <v>382</v>
      </c>
      <c r="BN8" s="5" t="s">
        <v>383</v>
      </c>
      <c r="BO8" s="5" t="s">
        <v>384</v>
      </c>
      <c r="BP8" s="5" t="s">
        <v>385</v>
      </c>
      <c r="BQ8" s="5" t="s">
        <v>386</v>
      </c>
      <c r="BR8" s="5" t="s">
        <v>387</v>
      </c>
      <c r="BS8" s="5" t="s">
        <v>388</v>
      </c>
      <c r="BT8" s="5" t="s">
        <v>389</v>
      </c>
      <c r="BU8" s="5" t="s">
        <v>390</v>
      </c>
      <c r="BV8" s="5" t="s">
        <v>391</v>
      </c>
      <c r="BW8" s="5" t="s">
        <v>392</v>
      </c>
      <c r="BX8" s="5" t="s">
        <v>393</v>
      </c>
      <c r="BY8" s="5" t="s">
        <v>394</v>
      </c>
      <c r="BZ8" s="5" t="s">
        <v>395</v>
      </c>
      <c r="CA8" s="5" t="s">
        <v>396</v>
      </c>
      <c r="CB8" s="5" t="s">
        <v>397</v>
      </c>
      <c r="CC8" s="5" t="s">
        <v>398</v>
      </c>
      <c r="CD8" s="5" t="s">
        <v>399</v>
      </c>
      <c r="CE8" s="5" t="s">
        <v>400</v>
      </c>
      <c r="CF8" s="5" t="s">
        <v>401</v>
      </c>
      <c r="CG8" s="5" t="s">
        <v>402</v>
      </c>
      <c r="CH8" s="5" t="s">
        <v>37</v>
      </c>
      <c r="CI8" s="29" t="s">
        <v>231</v>
      </c>
    </row>
    <row r="9" spans="2:87" x14ac:dyDescent="0.25">
      <c r="D9" s="65"/>
      <c r="E9" s="66"/>
      <c r="F9" s="66"/>
      <c r="G9" s="37"/>
      <c r="H9" s="34"/>
      <c r="I9" s="4"/>
      <c r="J9" s="4"/>
      <c r="K9" s="4"/>
      <c r="L9" s="4"/>
      <c r="M9" s="4"/>
      <c r="N9" s="4"/>
      <c r="O9" s="4"/>
      <c r="P9" s="4"/>
      <c r="Q9" s="4"/>
      <c r="R9" s="4"/>
      <c r="S9" s="4"/>
      <c r="T9" s="4"/>
      <c r="U9" s="4"/>
      <c r="V9" s="4"/>
      <c r="W9" s="4"/>
      <c r="X9" s="4"/>
      <c r="Y9" s="4"/>
      <c r="Z9" s="4"/>
      <c r="AA9" s="4"/>
      <c r="AB9" s="4"/>
      <c r="AC9" s="4"/>
      <c r="AD9" s="4"/>
      <c r="AE9" s="4"/>
      <c r="AF9" s="4"/>
      <c r="AG9" s="4"/>
      <c r="AH9" s="4"/>
      <c r="AI9" s="4"/>
      <c r="AJ9" s="4"/>
      <c r="AK9" s="4"/>
      <c r="AL9" s="4"/>
      <c r="AM9" s="4"/>
      <c r="AN9" s="4"/>
      <c r="AO9" s="4"/>
      <c r="AP9" s="4"/>
      <c r="AQ9" s="4"/>
      <c r="AR9" s="4"/>
      <c r="AS9" s="4"/>
      <c r="AT9" s="4"/>
      <c r="AU9" s="4"/>
      <c r="AV9" s="4"/>
      <c r="AW9" s="4"/>
      <c r="AX9" s="4"/>
      <c r="AY9" s="4"/>
      <c r="AZ9" s="4"/>
      <c r="BA9" s="4"/>
      <c r="BB9" s="4"/>
      <c r="BC9" s="4"/>
      <c r="BD9" s="4"/>
      <c r="BE9" s="4"/>
      <c r="BF9" s="4"/>
      <c r="BG9" s="4"/>
      <c r="BH9" s="4"/>
      <c r="BI9" s="4"/>
      <c r="BJ9" s="4"/>
      <c r="BK9" s="4"/>
      <c r="BL9" s="4"/>
      <c r="BM9" s="4"/>
      <c r="BN9" s="4"/>
      <c r="BO9" s="4"/>
      <c r="BP9" s="4"/>
      <c r="BQ9" s="4"/>
      <c r="BR9" s="4"/>
      <c r="BS9" s="4"/>
      <c r="BT9" s="4"/>
      <c r="BU9" s="4"/>
      <c r="BV9" s="4"/>
      <c r="BW9" s="4"/>
      <c r="BX9" s="4"/>
      <c r="BY9" s="4"/>
      <c r="BZ9" s="4"/>
      <c r="CA9" s="4"/>
      <c r="CB9" s="4"/>
      <c r="CC9" s="4"/>
      <c r="CD9" s="4"/>
      <c r="CE9" s="4"/>
      <c r="CF9" s="4"/>
      <c r="CG9" s="4"/>
      <c r="CH9" s="4"/>
      <c r="CI9" s="26"/>
    </row>
    <row r="10" spans="2:87" x14ac:dyDescent="0.25">
      <c r="D10" s="30"/>
      <c r="E10" s="28" t="s">
        <v>12</v>
      </c>
      <c r="F10" s="36"/>
      <c r="G10" s="27">
        <v>122</v>
      </c>
      <c r="H10" s="3">
        <v>0</v>
      </c>
      <c r="I10" s="3">
        <v>0</v>
      </c>
      <c r="J10" s="3">
        <v>2</v>
      </c>
      <c r="K10" s="3">
        <v>1</v>
      </c>
      <c r="L10" s="3">
        <v>2</v>
      </c>
      <c r="M10" s="3">
        <v>0</v>
      </c>
      <c r="N10" s="3">
        <v>3</v>
      </c>
      <c r="O10" s="3">
        <v>0</v>
      </c>
      <c r="P10" s="3">
        <v>0</v>
      </c>
      <c r="Q10" s="3">
        <v>0</v>
      </c>
      <c r="R10" s="3">
        <v>0</v>
      </c>
      <c r="S10" s="3">
        <v>0</v>
      </c>
      <c r="T10" s="3">
        <v>0</v>
      </c>
      <c r="U10" s="3">
        <v>0</v>
      </c>
      <c r="V10" s="3">
        <v>28</v>
      </c>
      <c r="W10" s="3">
        <v>0</v>
      </c>
      <c r="X10" s="3">
        <v>0</v>
      </c>
      <c r="Y10" s="3">
        <v>0</v>
      </c>
      <c r="Z10" s="3">
        <v>0</v>
      </c>
      <c r="AA10" s="3">
        <v>0</v>
      </c>
      <c r="AB10" s="3">
        <v>0</v>
      </c>
      <c r="AC10" s="3">
        <v>2</v>
      </c>
      <c r="AD10" s="3">
        <v>20</v>
      </c>
      <c r="AE10" s="3">
        <v>2</v>
      </c>
      <c r="AF10" s="3">
        <v>0</v>
      </c>
      <c r="AG10" s="3">
        <v>0</v>
      </c>
      <c r="AH10" s="3">
        <v>9</v>
      </c>
      <c r="AI10" s="3">
        <v>11</v>
      </c>
      <c r="AJ10" s="3">
        <v>2</v>
      </c>
      <c r="AK10" s="3">
        <v>2</v>
      </c>
      <c r="AL10" s="3">
        <v>28</v>
      </c>
      <c r="AM10" s="3">
        <v>1</v>
      </c>
      <c r="AN10" s="3">
        <v>0</v>
      </c>
      <c r="AO10" s="3">
        <v>2</v>
      </c>
      <c r="AP10" s="3">
        <v>2</v>
      </c>
      <c r="AQ10" s="3">
        <v>0</v>
      </c>
      <c r="AR10" s="3">
        <v>0</v>
      </c>
      <c r="AS10" s="3">
        <v>0</v>
      </c>
      <c r="AT10" s="3">
        <v>0</v>
      </c>
      <c r="AU10" s="3">
        <v>0</v>
      </c>
      <c r="AV10" s="3">
        <v>0</v>
      </c>
      <c r="AW10" s="3">
        <v>0</v>
      </c>
      <c r="AX10" s="3">
        <v>1</v>
      </c>
      <c r="AY10" s="3">
        <v>0</v>
      </c>
      <c r="AZ10" s="3">
        <v>0</v>
      </c>
      <c r="BA10" s="3">
        <v>0</v>
      </c>
      <c r="BB10" s="3">
        <v>0</v>
      </c>
      <c r="BC10" s="3">
        <v>0</v>
      </c>
      <c r="BD10" s="3">
        <v>1</v>
      </c>
      <c r="BE10" s="3">
        <v>0</v>
      </c>
      <c r="BF10" s="3">
        <v>0</v>
      </c>
      <c r="BG10" s="3">
        <v>1</v>
      </c>
      <c r="BH10" s="3">
        <v>0</v>
      </c>
      <c r="BI10" s="3">
        <v>0</v>
      </c>
      <c r="BJ10" s="3">
        <v>0</v>
      </c>
      <c r="BK10" s="3">
        <v>0</v>
      </c>
      <c r="BL10" s="3">
        <v>0</v>
      </c>
      <c r="BM10" s="3">
        <v>1</v>
      </c>
      <c r="BN10" s="3">
        <v>0</v>
      </c>
      <c r="BO10" s="3">
        <v>0</v>
      </c>
      <c r="BP10" s="3">
        <v>0</v>
      </c>
      <c r="BQ10" s="3">
        <v>0</v>
      </c>
      <c r="BR10" s="3">
        <v>0</v>
      </c>
      <c r="BS10" s="3">
        <v>0</v>
      </c>
      <c r="BT10" s="3">
        <v>0</v>
      </c>
      <c r="BU10" s="3">
        <v>0</v>
      </c>
      <c r="BV10" s="3">
        <v>1</v>
      </c>
      <c r="BW10" s="3">
        <v>1</v>
      </c>
      <c r="BX10" s="3">
        <v>1</v>
      </c>
      <c r="BY10" s="3">
        <v>2</v>
      </c>
      <c r="BZ10" s="3">
        <v>1</v>
      </c>
      <c r="CA10" s="3">
        <v>0</v>
      </c>
      <c r="CB10" s="3">
        <v>0</v>
      </c>
      <c r="CC10" s="3">
        <v>0</v>
      </c>
      <c r="CD10" s="3">
        <v>0</v>
      </c>
      <c r="CE10" s="3">
        <v>0</v>
      </c>
      <c r="CF10" s="3">
        <v>0</v>
      </c>
      <c r="CG10" s="3">
        <v>0</v>
      </c>
      <c r="CH10" s="3">
        <v>3</v>
      </c>
      <c r="CI10" s="41">
        <v>0</v>
      </c>
    </row>
    <row r="11" spans="2:87" x14ac:dyDescent="0.25">
      <c r="D11" s="67" t="s">
        <v>21</v>
      </c>
      <c r="E11" s="10" t="s">
        <v>13</v>
      </c>
      <c r="F11" s="7"/>
      <c r="G11" s="11">
        <v>7</v>
      </c>
      <c r="H11" s="13">
        <v>0</v>
      </c>
      <c r="I11" s="1">
        <v>0</v>
      </c>
      <c r="J11" s="1">
        <v>0</v>
      </c>
      <c r="K11" s="1">
        <v>0</v>
      </c>
      <c r="L11" s="1">
        <v>0</v>
      </c>
      <c r="M11" s="1">
        <v>0</v>
      </c>
      <c r="N11" s="1">
        <v>0</v>
      </c>
      <c r="O11" s="1">
        <v>0</v>
      </c>
      <c r="P11" s="1">
        <v>0</v>
      </c>
      <c r="Q11" s="1">
        <v>0</v>
      </c>
      <c r="R11" s="1">
        <v>0</v>
      </c>
      <c r="S11" s="1">
        <v>0</v>
      </c>
      <c r="T11" s="1">
        <v>0</v>
      </c>
      <c r="U11" s="1">
        <v>0</v>
      </c>
      <c r="V11" s="1">
        <v>3</v>
      </c>
      <c r="W11" s="1">
        <v>0</v>
      </c>
      <c r="X11" s="1">
        <v>0</v>
      </c>
      <c r="Y11" s="1">
        <v>0</v>
      </c>
      <c r="Z11" s="1">
        <v>0</v>
      </c>
      <c r="AA11" s="1">
        <v>0</v>
      </c>
      <c r="AB11" s="1">
        <v>0</v>
      </c>
      <c r="AC11" s="1">
        <v>0</v>
      </c>
      <c r="AD11" s="1">
        <v>0</v>
      </c>
      <c r="AE11" s="1">
        <v>0</v>
      </c>
      <c r="AF11" s="1">
        <v>0</v>
      </c>
      <c r="AG11" s="1">
        <v>0</v>
      </c>
      <c r="AH11" s="1">
        <v>0</v>
      </c>
      <c r="AI11" s="1">
        <v>0</v>
      </c>
      <c r="AJ11" s="1">
        <v>0</v>
      </c>
      <c r="AK11" s="1">
        <v>0</v>
      </c>
      <c r="AL11" s="1">
        <v>3</v>
      </c>
      <c r="AM11" s="1">
        <v>0</v>
      </c>
      <c r="AN11" s="1">
        <v>0</v>
      </c>
      <c r="AO11" s="1">
        <v>0</v>
      </c>
      <c r="AP11" s="1">
        <v>0</v>
      </c>
      <c r="AQ11" s="1">
        <v>0</v>
      </c>
      <c r="AR11" s="1">
        <v>0</v>
      </c>
      <c r="AS11" s="1">
        <v>0</v>
      </c>
      <c r="AT11" s="1">
        <v>0</v>
      </c>
      <c r="AU11" s="1">
        <v>0</v>
      </c>
      <c r="AV11" s="1">
        <v>0</v>
      </c>
      <c r="AW11" s="1">
        <v>0</v>
      </c>
      <c r="AX11" s="1">
        <v>1</v>
      </c>
      <c r="AY11" s="1">
        <v>0</v>
      </c>
      <c r="AZ11" s="1">
        <v>0</v>
      </c>
      <c r="BA11" s="1">
        <v>0</v>
      </c>
      <c r="BB11" s="1">
        <v>0</v>
      </c>
      <c r="BC11" s="1">
        <v>0</v>
      </c>
      <c r="BD11" s="1">
        <v>0</v>
      </c>
      <c r="BE11" s="1">
        <v>0</v>
      </c>
      <c r="BF11" s="1">
        <v>0</v>
      </c>
      <c r="BG11" s="1">
        <v>0</v>
      </c>
      <c r="BH11" s="1">
        <v>0</v>
      </c>
      <c r="BI11" s="1">
        <v>0</v>
      </c>
      <c r="BJ11" s="1">
        <v>0</v>
      </c>
      <c r="BK11" s="1">
        <v>0</v>
      </c>
      <c r="BL11" s="1">
        <v>0</v>
      </c>
      <c r="BM11" s="1">
        <v>0</v>
      </c>
      <c r="BN11" s="1">
        <v>0</v>
      </c>
      <c r="BO11" s="1">
        <v>0</v>
      </c>
      <c r="BP11" s="1">
        <v>0</v>
      </c>
      <c r="BQ11" s="1">
        <v>0</v>
      </c>
      <c r="BR11" s="1">
        <v>0</v>
      </c>
      <c r="BS11" s="1">
        <v>0</v>
      </c>
      <c r="BT11" s="1">
        <v>0</v>
      </c>
      <c r="BU11" s="1">
        <v>0</v>
      </c>
      <c r="BV11" s="1">
        <v>0</v>
      </c>
      <c r="BW11" s="1">
        <v>0</v>
      </c>
      <c r="BX11" s="1">
        <v>0</v>
      </c>
      <c r="BY11" s="1">
        <v>0</v>
      </c>
      <c r="BZ11" s="1">
        <v>0</v>
      </c>
      <c r="CA11" s="1">
        <v>0</v>
      </c>
      <c r="CB11" s="1">
        <v>0</v>
      </c>
      <c r="CC11" s="1">
        <v>0</v>
      </c>
      <c r="CD11" s="1">
        <v>0</v>
      </c>
      <c r="CE11" s="1">
        <v>0</v>
      </c>
      <c r="CF11" s="1">
        <v>0</v>
      </c>
      <c r="CG11" s="1">
        <v>0</v>
      </c>
      <c r="CH11" s="1">
        <v>0</v>
      </c>
      <c r="CI11" s="16">
        <v>0</v>
      </c>
    </row>
    <row r="12" spans="2:87" x14ac:dyDescent="0.25">
      <c r="D12" s="68"/>
      <c r="E12" s="8" t="s">
        <v>14</v>
      </c>
      <c r="F12" s="9"/>
      <c r="G12" s="12">
        <v>9</v>
      </c>
      <c r="H12" s="14">
        <v>0</v>
      </c>
      <c r="I12" s="2">
        <v>0</v>
      </c>
      <c r="J12" s="2">
        <v>0</v>
      </c>
      <c r="K12" s="2">
        <v>0</v>
      </c>
      <c r="L12" s="2">
        <v>0</v>
      </c>
      <c r="M12" s="2">
        <v>0</v>
      </c>
      <c r="N12" s="2">
        <v>0</v>
      </c>
      <c r="O12" s="2">
        <v>0</v>
      </c>
      <c r="P12" s="2">
        <v>0</v>
      </c>
      <c r="Q12" s="2">
        <v>0</v>
      </c>
      <c r="R12" s="2">
        <v>0</v>
      </c>
      <c r="S12" s="2">
        <v>0</v>
      </c>
      <c r="T12" s="2">
        <v>0</v>
      </c>
      <c r="U12" s="2">
        <v>0</v>
      </c>
      <c r="V12" s="2">
        <v>2</v>
      </c>
      <c r="W12" s="2">
        <v>0</v>
      </c>
      <c r="X12" s="2">
        <v>0</v>
      </c>
      <c r="Y12" s="2">
        <v>0</v>
      </c>
      <c r="Z12" s="2">
        <v>0</v>
      </c>
      <c r="AA12" s="2">
        <v>0</v>
      </c>
      <c r="AB12" s="2">
        <v>0</v>
      </c>
      <c r="AC12" s="2">
        <v>0</v>
      </c>
      <c r="AD12" s="2">
        <v>0</v>
      </c>
      <c r="AE12" s="2">
        <v>0</v>
      </c>
      <c r="AF12" s="2">
        <v>0</v>
      </c>
      <c r="AG12" s="2">
        <v>0</v>
      </c>
      <c r="AH12" s="2">
        <v>2</v>
      </c>
      <c r="AI12" s="2">
        <v>0</v>
      </c>
      <c r="AJ12" s="2">
        <v>0</v>
      </c>
      <c r="AK12" s="2">
        <v>1</v>
      </c>
      <c r="AL12" s="2">
        <v>4</v>
      </c>
      <c r="AM12" s="2">
        <v>0</v>
      </c>
      <c r="AN12" s="2">
        <v>0</v>
      </c>
      <c r="AO12" s="2">
        <v>0</v>
      </c>
      <c r="AP12" s="2">
        <v>0</v>
      </c>
      <c r="AQ12" s="2">
        <v>0</v>
      </c>
      <c r="AR12" s="2">
        <v>0</v>
      </c>
      <c r="AS12" s="2">
        <v>0</v>
      </c>
      <c r="AT12" s="2">
        <v>0</v>
      </c>
      <c r="AU12" s="2">
        <v>0</v>
      </c>
      <c r="AV12" s="2">
        <v>0</v>
      </c>
      <c r="AW12" s="2">
        <v>0</v>
      </c>
      <c r="AX12" s="2">
        <v>0</v>
      </c>
      <c r="AY12" s="2">
        <v>0</v>
      </c>
      <c r="AZ12" s="2">
        <v>0</v>
      </c>
      <c r="BA12" s="2">
        <v>0</v>
      </c>
      <c r="BB12" s="2">
        <v>0</v>
      </c>
      <c r="BC12" s="2">
        <v>0</v>
      </c>
      <c r="BD12" s="2">
        <v>0</v>
      </c>
      <c r="BE12" s="2">
        <v>0</v>
      </c>
      <c r="BF12" s="2">
        <v>0</v>
      </c>
      <c r="BG12" s="2">
        <v>0</v>
      </c>
      <c r="BH12" s="2">
        <v>0</v>
      </c>
      <c r="BI12" s="2">
        <v>0</v>
      </c>
      <c r="BJ12" s="2">
        <v>0</v>
      </c>
      <c r="BK12" s="2">
        <v>0</v>
      </c>
      <c r="BL12" s="2">
        <v>0</v>
      </c>
      <c r="BM12" s="2">
        <v>0</v>
      </c>
      <c r="BN12" s="2">
        <v>0</v>
      </c>
      <c r="BO12" s="2">
        <v>0</v>
      </c>
      <c r="BP12" s="2">
        <v>0</v>
      </c>
      <c r="BQ12" s="2">
        <v>0</v>
      </c>
      <c r="BR12" s="2">
        <v>0</v>
      </c>
      <c r="BS12" s="2">
        <v>0</v>
      </c>
      <c r="BT12" s="2">
        <v>0</v>
      </c>
      <c r="BU12" s="2">
        <v>0</v>
      </c>
      <c r="BV12" s="2">
        <v>0</v>
      </c>
      <c r="BW12" s="2">
        <v>0</v>
      </c>
      <c r="BX12" s="2">
        <v>0</v>
      </c>
      <c r="BY12" s="2">
        <v>0</v>
      </c>
      <c r="BZ12" s="2">
        <v>0</v>
      </c>
      <c r="CA12" s="2">
        <v>0</v>
      </c>
      <c r="CB12" s="2">
        <v>0</v>
      </c>
      <c r="CC12" s="2">
        <v>0</v>
      </c>
      <c r="CD12" s="2">
        <v>0</v>
      </c>
      <c r="CE12" s="2">
        <v>0</v>
      </c>
      <c r="CF12" s="2">
        <v>0</v>
      </c>
      <c r="CG12" s="2">
        <v>0</v>
      </c>
      <c r="CH12" s="2">
        <v>0</v>
      </c>
      <c r="CI12" s="15">
        <v>0</v>
      </c>
    </row>
    <row r="13" spans="2:87" x14ac:dyDescent="0.25">
      <c r="D13" s="68"/>
      <c r="E13" s="8" t="s">
        <v>15</v>
      </c>
      <c r="F13" s="9"/>
      <c r="G13" s="12">
        <v>35</v>
      </c>
      <c r="H13" s="14">
        <v>0</v>
      </c>
      <c r="I13" s="2">
        <v>0</v>
      </c>
      <c r="J13" s="2">
        <v>0</v>
      </c>
      <c r="K13" s="2">
        <v>0</v>
      </c>
      <c r="L13" s="2">
        <v>1</v>
      </c>
      <c r="M13" s="2">
        <v>0</v>
      </c>
      <c r="N13" s="2">
        <v>0</v>
      </c>
      <c r="O13" s="2">
        <v>0</v>
      </c>
      <c r="P13" s="2">
        <v>0</v>
      </c>
      <c r="Q13" s="2">
        <v>0</v>
      </c>
      <c r="R13" s="2">
        <v>0</v>
      </c>
      <c r="S13" s="2">
        <v>0</v>
      </c>
      <c r="T13" s="2">
        <v>0</v>
      </c>
      <c r="U13" s="2">
        <v>0</v>
      </c>
      <c r="V13" s="2">
        <v>12</v>
      </c>
      <c r="W13" s="2">
        <v>0</v>
      </c>
      <c r="X13" s="2">
        <v>0</v>
      </c>
      <c r="Y13" s="2">
        <v>0</v>
      </c>
      <c r="Z13" s="2">
        <v>0</v>
      </c>
      <c r="AA13" s="2">
        <v>0</v>
      </c>
      <c r="AB13" s="2">
        <v>0</v>
      </c>
      <c r="AC13" s="2">
        <v>0</v>
      </c>
      <c r="AD13" s="2">
        <v>3</v>
      </c>
      <c r="AE13" s="2">
        <v>0</v>
      </c>
      <c r="AF13" s="2">
        <v>0</v>
      </c>
      <c r="AG13" s="2">
        <v>0</v>
      </c>
      <c r="AH13" s="2">
        <v>3</v>
      </c>
      <c r="AI13" s="2">
        <v>5</v>
      </c>
      <c r="AJ13" s="2">
        <v>2</v>
      </c>
      <c r="AK13" s="2">
        <v>0</v>
      </c>
      <c r="AL13" s="2">
        <v>8</v>
      </c>
      <c r="AM13" s="2">
        <v>0</v>
      </c>
      <c r="AN13" s="2">
        <v>0</v>
      </c>
      <c r="AO13" s="2">
        <v>0</v>
      </c>
      <c r="AP13" s="2">
        <v>0</v>
      </c>
      <c r="AQ13" s="2">
        <v>0</v>
      </c>
      <c r="AR13" s="2">
        <v>0</v>
      </c>
      <c r="AS13" s="2">
        <v>0</v>
      </c>
      <c r="AT13" s="2">
        <v>0</v>
      </c>
      <c r="AU13" s="2">
        <v>0</v>
      </c>
      <c r="AV13" s="2">
        <v>0</v>
      </c>
      <c r="AW13" s="2">
        <v>0</v>
      </c>
      <c r="AX13" s="2">
        <v>0</v>
      </c>
      <c r="AY13" s="2">
        <v>0</v>
      </c>
      <c r="AZ13" s="2">
        <v>0</v>
      </c>
      <c r="BA13" s="2">
        <v>0</v>
      </c>
      <c r="BB13" s="2">
        <v>0</v>
      </c>
      <c r="BC13" s="2">
        <v>0</v>
      </c>
      <c r="BD13" s="2">
        <v>1</v>
      </c>
      <c r="BE13" s="2">
        <v>0</v>
      </c>
      <c r="BF13" s="2">
        <v>0</v>
      </c>
      <c r="BG13" s="2">
        <v>0</v>
      </c>
      <c r="BH13" s="2">
        <v>0</v>
      </c>
      <c r="BI13" s="2">
        <v>0</v>
      </c>
      <c r="BJ13" s="2">
        <v>0</v>
      </c>
      <c r="BK13" s="2">
        <v>0</v>
      </c>
      <c r="BL13" s="2">
        <v>0</v>
      </c>
      <c r="BM13" s="2">
        <v>0</v>
      </c>
      <c r="BN13" s="2">
        <v>0</v>
      </c>
      <c r="BO13" s="2">
        <v>0</v>
      </c>
      <c r="BP13" s="2">
        <v>0</v>
      </c>
      <c r="BQ13" s="2">
        <v>0</v>
      </c>
      <c r="BR13" s="2">
        <v>0</v>
      </c>
      <c r="BS13" s="2">
        <v>0</v>
      </c>
      <c r="BT13" s="2">
        <v>0</v>
      </c>
      <c r="BU13" s="2">
        <v>0</v>
      </c>
      <c r="BV13" s="2">
        <v>1</v>
      </c>
      <c r="BW13" s="2">
        <v>1</v>
      </c>
      <c r="BX13" s="2">
        <v>1</v>
      </c>
      <c r="BY13" s="2">
        <v>0</v>
      </c>
      <c r="BZ13" s="2">
        <v>0</v>
      </c>
      <c r="CA13" s="2">
        <v>0</v>
      </c>
      <c r="CB13" s="2">
        <v>0</v>
      </c>
      <c r="CC13" s="2">
        <v>0</v>
      </c>
      <c r="CD13" s="2">
        <v>0</v>
      </c>
      <c r="CE13" s="2">
        <v>0</v>
      </c>
      <c r="CF13" s="2">
        <v>0</v>
      </c>
      <c r="CG13" s="2">
        <v>0</v>
      </c>
      <c r="CH13" s="2">
        <v>1</v>
      </c>
      <c r="CI13" s="15">
        <v>0</v>
      </c>
    </row>
    <row r="14" spans="2:87" x14ac:dyDescent="0.25">
      <c r="D14" s="68"/>
      <c r="E14" s="8" t="s">
        <v>16</v>
      </c>
      <c r="F14" s="9"/>
      <c r="G14" s="12">
        <v>27</v>
      </c>
      <c r="H14" s="14">
        <v>0</v>
      </c>
      <c r="I14" s="2">
        <v>0</v>
      </c>
      <c r="J14" s="2">
        <v>1</v>
      </c>
      <c r="K14" s="2">
        <v>1</v>
      </c>
      <c r="L14" s="2">
        <v>0</v>
      </c>
      <c r="M14" s="2">
        <v>0</v>
      </c>
      <c r="N14" s="2">
        <v>1</v>
      </c>
      <c r="O14" s="2">
        <v>0</v>
      </c>
      <c r="P14" s="2">
        <v>0</v>
      </c>
      <c r="Q14" s="2">
        <v>0</v>
      </c>
      <c r="R14" s="2">
        <v>0</v>
      </c>
      <c r="S14" s="2">
        <v>0</v>
      </c>
      <c r="T14" s="2">
        <v>0</v>
      </c>
      <c r="U14" s="2">
        <v>0</v>
      </c>
      <c r="V14" s="2">
        <v>4</v>
      </c>
      <c r="W14" s="2">
        <v>0</v>
      </c>
      <c r="X14" s="2">
        <v>0</v>
      </c>
      <c r="Y14" s="2">
        <v>0</v>
      </c>
      <c r="Z14" s="2">
        <v>0</v>
      </c>
      <c r="AA14" s="2">
        <v>0</v>
      </c>
      <c r="AB14" s="2">
        <v>0</v>
      </c>
      <c r="AC14" s="2">
        <v>2</v>
      </c>
      <c r="AD14" s="2">
        <v>6</v>
      </c>
      <c r="AE14" s="2">
        <v>2</v>
      </c>
      <c r="AF14" s="2">
        <v>0</v>
      </c>
      <c r="AG14" s="2">
        <v>0</v>
      </c>
      <c r="AH14" s="2">
        <v>0</v>
      </c>
      <c r="AI14" s="2">
        <v>3</v>
      </c>
      <c r="AJ14" s="2">
        <v>0</v>
      </c>
      <c r="AK14" s="2">
        <v>1</v>
      </c>
      <c r="AL14" s="2">
        <v>2</v>
      </c>
      <c r="AM14" s="2">
        <v>1</v>
      </c>
      <c r="AN14" s="2">
        <v>0</v>
      </c>
      <c r="AO14" s="2">
        <v>0</v>
      </c>
      <c r="AP14" s="2">
        <v>2</v>
      </c>
      <c r="AQ14" s="2">
        <v>0</v>
      </c>
      <c r="AR14" s="2">
        <v>0</v>
      </c>
      <c r="AS14" s="2">
        <v>0</v>
      </c>
      <c r="AT14" s="2">
        <v>0</v>
      </c>
      <c r="AU14" s="2">
        <v>0</v>
      </c>
      <c r="AV14" s="2">
        <v>0</v>
      </c>
      <c r="AW14" s="2">
        <v>0</v>
      </c>
      <c r="AX14" s="2">
        <v>0</v>
      </c>
      <c r="AY14" s="2">
        <v>0</v>
      </c>
      <c r="AZ14" s="2">
        <v>0</v>
      </c>
      <c r="BA14" s="2">
        <v>0</v>
      </c>
      <c r="BB14" s="2">
        <v>0</v>
      </c>
      <c r="BC14" s="2">
        <v>0</v>
      </c>
      <c r="BD14" s="2">
        <v>0</v>
      </c>
      <c r="BE14" s="2">
        <v>0</v>
      </c>
      <c r="BF14" s="2">
        <v>0</v>
      </c>
      <c r="BG14" s="2">
        <v>1</v>
      </c>
      <c r="BH14" s="2">
        <v>0</v>
      </c>
      <c r="BI14" s="2">
        <v>0</v>
      </c>
      <c r="BJ14" s="2">
        <v>0</v>
      </c>
      <c r="BK14" s="2">
        <v>0</v>
      </c>
      <c r="BL14" s="2">
        <v>0</v>
      </c>
      <c r="BM14" s="2">
        <v>0</v>
      </c>
      <c r="BN14" s="2">
        <v>0</v>
      </c>
      <c r="BO14" s="2">
        <v>0</v>
      </c>
      <c r="BP14" s="2">
        <v>0</v>
      </c>
      <c r="BQ14" s="2">
        <v>0</v>
      </c>
      <c r="BR14" s="2">
        <v>0</v>
      </c>
      <c r="BS14" s="2">
        <v>0</v>
      </c>
      <c r="BT14" s="2">
        <v>0</v>
      </c>
      <c r="BU14" s="2">
        <v>0</v>
      </c>
      <c r="BV14" s="2">
        <v>0</v>
      </c>
      <c r="BW14" s="2">
        <v>0</v>
      </c>
      <c r="BX14" s="2">
        <v>0</v>
      </c>
      <c r="BY14" s="2">
        <v>1</v>
      </c>
      <c r="BZ14" s="2">
        <v>1</v>
      </c>
      <c r="CA14" s="2">
        <v>0</v>
      </c>
      <c r="CB14" s="2">
        <v>0</v>
      </c>
      <c r="CC14" s="2">
        <v>0</v>
      </c>
      <c r="CD14" s="2">
        <v>0</v>
      </c>
      <c r="CE14" s="2">
        <v>0</v>
      </c>
      <c r="CF14" s="2">
        <v>0</v>
      </c>
      <c r="CG14" s="2">
        <v>0</v>
      </c>
      <c r="CH14" s="2">
        <v>1</v>
      </c>
      <c r="CI14" s="15">
        <v>0</v>
      </c>
    </row>
    <row r="15" spans="2:87" x14ac:dyDescent="0.25">
      <c r="D15" s="68"/>
      <c r="E15" s="8" t="s">
        <v>17</v>
      </c>
      <c r="F15" s="9"/>
      <c r="G15" s="12">
        <v>13</v>
      </c>
      <c r="H15" s="14">
        <v>0</v>
      </c>
      <c r="I15" s="2">
        <v>0</v>
      </c>
      <c r="J15" s="2">
        <v>0</v>
      </c>
      <c r="K15" s="2">
        <v>0</v>
      </c>
      <c r="L15" s="2">
        <v>0</v>
      </c>
      <c r="M15" s="2">
        <v>0</v>
      </c>
      <c r="N15" s="2">
        <v>1</v>
      </c>
      <c r="O15" s="2">
        <v>0</v>
      </c>
      <c r="P15" s="2">
        <v>0</v>
      </c>
      <c r="Q15" s="2">
        <v>0</v>
      </c>
      <c r="R15" s="2">
        <v>0</v>
      </c>
      <c r="S15" s="2">
        <v>0</v>
      </c>
      <c r="T15" s="2">
        <v>0</v>
      </c>
      <c r="U15" s="2">
        <v>0</v>
      </c>
      <c r="V15" s="2">
        <v>2</v>
      </c>
      <c r="W15" s="2">
        <v>0</v>
      </c>
      <c r="X15" s="2">
        <v>0</v>
      </c>
      <c r="Y15" s="2">
        <v>0</v>
      </c>
      <c r="Z15" s="2">
        <v>0</v>
      </c>
      <c r="AA15" s="2">
        <v>0</v>
      </c>
      <c r="AB15" s="2">
        <v>0</v>
      </c>
      <c r="AC15" s="2">
        <v>0</v>
      </c>
      <c r="AD15" s="2">
        <v>2</v>
      </c>
      <c r="AE15" s="2">
        <v>0</v>
      </c>
      <c r="AF15" s="2">
        <v>0</v>
      </c>
      <c r="AG15" s="2">
        <v>0</v>
      </c>
      <c r="AH15" s="2">
        <v>0</v>
      </c>
      <c r="AI15" s="2">
        <v>2</v>
      </c>
      <c r="AJ15" s="2">
        <v>0</v>
      </c>
      <c r="AK15" s="2">
        <v>0</v>
      </c>
      <c r="AL15" s="2">
        <v>4</v>
      </c>
      <c r="AM15" s="2">
        <v>0</v>
      </c>
      <c r="AN15" s="2">
        <v>0</v>
      </c>
      <c r="AO15" s="2">
        <v>1</v>
      </c>
      <c r="AP15" s="2">
        <v>0</v>
      </c>
      <c r="AQ15" s="2">
        <v>0</v>
      </c>
      <c r="AR15" s="2">
        <v>0</v>
      </c>
      <c r="AS15" s="2">
        <v>0</v>
      </c>
      <c r="AT15" s="2">
        <v>0</v>
      </c>
      <c r="AU15" s="2">
        <v>0</v>
      </c>
      <c r="AV15" s="2">
        <v>0</v>
      </c>
      <c r="AW15" s="2">
        <v>0</v>
      </c>
      <c r="AX15" s="2">
        <v>0</v>
      </c>
      <c r="AY15" s="2">
        <v>0</v>
      </c>
      <c r="AZ15" s="2">
        <v>0</v>
      </c>
      <c r="BA15" s="2">
        <v>0</v>
      </c>
      <c r="BB15" s="2">
        <v>0</v>
      </c>
      <c r="BC15" s="2">
        <v>0</v>
      </c>
      <c r="BD15" s="2">
        <v>0</v>
      </c>
      <c r="BE15" s="2">
        <v>0</v>
      </c>
      <c r="BF15" s="2">
        <v>0</v>
      </c>
      <c r="BG15" s="2">
        <v>0</v>
      </c>
      <c r="BH15" s="2">
        <v>0</v>
      </c>
      <c r="BI15" s="2">
        <v>0</v>
      </c>
      <c r="BJ15" s="2">
        <v>0</v>
      </c>
      <c r="BK15" s="2">
        <v>0</v>
      </c>
      <c r="BL15" s="2">
        <v>0</v>
      </c>
      <c r="BM15" s="2">
        <v>0</v>
      </c>
      <c r="BN15" s="2">
        <v>0</v>
      </c>
      <c r="BO15" s="2">
        <v>0</v>
      </c>
      <c r="BP15" s="2">
        <v>0</v>
      </c>
      <c r="BQ15" s="2">
        <v>0</v>
      </c>
      <c r="BR15" s="2">
        <v>0</v>
      </c>
      <c r="BS15" s="2">
        <v>0</v>
      </c>
      <c r="BT15" s="2">
        <v>0</v>
      </c>
      <c r="BU15" s="2">
        <v>0</v>
      </c>
      <c r="BV15" s="2">
        <v>0</v>
      </c>
      <c r="BW15" s="2">
        <v>0</v>
      </c>
      <c r="BX15" s="2">
        <v>0</v>
      </c>
      <c r="BY15" s="2">
        <v>1</v>
      </c>
      <c r="BZ15" s="2">
        <v>0</v>
      </c>
      <c r="CA15" s="2">
        <v>0</v>
      </c>
      <c r="CB15" s="2">
        <v>0</v>
      </c>
      <c r="CC15" s="2">
        <v>0</v>
      </c>
      <c r="CD15" s="2">
        <v>0</v>
      </c>
      <c r="CE15" s="2">
        <v>0</v>
      </c>
      <c r="CF15" s="2">
        <v>0</v>
      </c>
      <c r="CG15" s="2">
        <v>0</v>
      </c>
      <c r="CH15" s="2">
        <v>0</v>
      </c>
      <c r="CI15" s="15">
        <v>0</v>
      </c>
    </row>
    <row r="16" spans="2:87" x14ac:dyDescent="0.25">
      <c r="D16" s="68"/>
      <c r="E16" s="8" t="s">
        <v>18</v>
      </c>
      <c r="F16" s="9"/>
      <c r="G16" s="12">
        <v>3</v>
      </c>
      <c r="H16" s="14">
        <v>0</v>
      </c>
      <c r="I16" s="2">
        <v>0</v>
      </c>
      <c r="J16" s="2">
        <v>0</v>
      </c>
      <c r="K16" s="2">
        <v>0</v>
      </c>
      <c r="L16" s="2">
        <v>1</v>
      </c>
      <c r="M16" s="2">
        <v>0</v>
      </c>
      <c r="N16" s="2">
        <v>0</v>
      </c>
      <c r="O16" s="2">
        <v>0</v>
      </c>
      <c r="P16" s="2">
        <v>0</v>
      </c>
      <c r="Q16" s="2">
        <v>0</v>
      </c>
      <c r="R16" s="2">
        <v>0</v>
      </c>
      <c r="S16" s="2">
        <v>0</v>
      </c>
      <c r="T16" s="2">
        <v>0</v>
      </c>
      <c r="U16" s="2">
        <v>0</v>
      </c>
      <c r="V16" s="2">
        <v>0</v>
      </c>
      <c r="W16" s="2">
        <v>0</v>
      </c>
      <c r="X16" s="2">
        <v>0</v>
      </c>
      <c r="Y16" s="2">
        <v>0</v>
      </c>
      <c r="Z16" s="2">
        <v>0</v>
      </c>
      <c r="AA16" s="2">
        <v>0</v>
      </c>
      <c r="AB16" s="2">
        <v>0</v>
      </c>
      <c r="AC16" s="2">
        <v>0</v>
      </c>
      <c r="AD16" s="2">
        <v>1</v>
      </c>
      <c r="AE16" s="2">
        <v>0</v>
      </c>
      <c r="AF16" s="2">
        <v>0</v>
      </c>
      <c r="AG16" s="2">
        <v>0</v>
      </c>
      <c r="AH16" s="2">
        <v>1</v>
      </c>
      <c r="AI16" s="2">
        <v>0</v>
      </c>
      <c r="AJ16" s="2">
        <v>0</v>
      </c>
      <c r="AK16" s="2">
        <v>0</v>
      </c>
      <c r="AL16" s="2">
        <v>0</v>
      </c>
      <c r="AM16" s="2">
        <v>0</v>
      </c>
      <c r="AN16" s="2">
        <v>0</v>
      </c>
      <c r="AO16" s="2">
        <v>0</v>
      </c>
      <c r="AP16" s="2">
        <v>0</v>
      </c>
      <c r="AQ16" s="2">
        <v>0</v>
      </c>
      <c r="AR16" s="2">
        <v>0</v>
      </c>
      <c r="AS16" s="2">
        <v>0</v>
      </c>
      <c r="AT16" s="2">
        <v>0</v>
      </c>
      <c r="AU16" s="2">
        <v>0</v>
      </c>
      <c r="AV16" s="2">
        <v>0</v>
      </c>
      <c r="AW16" s="2">
        <v>0</v>
      </c>
      <c r="AX16" s="2">
        <v>0</v>
      </c>
      <c r="AY16" s="2">
        <v>0</v>
      </c>
      <c r="AZ16" s="2">
        <v>0</v>
      </c>
      <c r="BA16" s="2">
        <v>0</v>
      </c>
      <c r="BB16" s="2">
        <v>0</v>
      </c>
      <c r="BC16" s="2">
        <v>0</v>
      </c>
      <c r="BD16" s="2">
        <v>0</v>
      </c>
      <c r="BE16" s="2">
        <v>0</v>
      </c>
      <c r="BF16" s="2">
        <v>0</v>
      </c>
      <c r="BG16" s="2">
        <v>0</v>
      </c>
      <c r="BH16" s="2">
        <v>0</v>
      </c>
      <c r="BI16" s="2">
        <v>0</v>
      </c>
      <c r="BJ16" s="2">
        <v>0</v>
      </c>
      <c r="BK16" s="2">
        <v>0</v>
      </c>
      <c r="BL16" s="2">
        <v>0</v>
      </c>
      <c r="BM16" s="2">
        <v>0</v>
      </c>
      <c r="BN16" s="2">
        <v>0</v>
      </c>
      <c r="BO16" s="2">
        <v>0</v>
      </c>
      <c r="BP16" s="2">
        <v>0</v>
      </c>
      <c r="BQ16" s="2">
        <v>0</v>
      </c>
      <c r="BR16" s="2">
        <v>0</v>
      </c>
      <c r="BS16" s="2">
        <v>0</v>
      </c>
      <c r="BT16" s="2">
        <v>0</v>
      </c>
      <c r="BU16" s="2">
        <v>0</v>
      </c>
      <c r="BV16" s="2">
        <v>0</v>
      </c>
      <c r="BW16" s="2">
        <v>0</v>
      </c>
      <c r="BX16" s="2">
        <v>0</v>
      </c>
      <c r="BY16" s="2">
        <v>0</v>
      </c>
      <c r="BZ16" s="2">
        <v>0</v>
      </c>
      <c r="CA16" s="2">
        <v>0</v>
      </c>
      <c r="CB16" s="2">
        <v>0</v>
      </c>
      <c r="CC16" s="2">
        <v>0</v>
      </c>
      <c r="CD16" s="2">
        <v>0</v>
      </c>
      <c r="CE16" s="2">
        <v>0</v>
      </c>
      <c r="CF16" s="2">
        <v>0</v>
      </c>
      <c r="CG16" s="2">
        <v>0</v>
      </c>
      <c r="CH16" s="2">
        <v>0</v>
      </c>
      <c r="CI16" s="15">
        <v>0</v>
      </c>
    </row>
    <row r="17" spans="4:87" x14ac:dyDescent="0.25">
      <c r="D17" s="68"/>
      <c r="E17" s="8" t="s">
        <v>19</v>
      </c>
      <c r="F17" s="9"/>
      <c r="G17" s="12">
        <v>3</v>
      </c>
      <c r="H17" s="14">
        <v>0</v>
      </c>
      <c r="I17" s="2">
        <v>0</v>
      </c>
      <c r="J17" s="2">
        <v>0</v>
      </c>
      <c r="K17" s="2">
        <v>0</v>
      </c>
      <c r="L17" s="2">
        <v>0</v>
      </c>
      <c r="M17" s="2">
        <v>0</v>
      </c>
      <c r="N17" s="2">
        <v>1</v>
      </c>
      <c r="O17" s="2">
        <v>0</v>
      </c>
      <c r="P17" s="2">
        <v>0</v>
      </c>
      <c r="Q17" s="2">
        <v>0</v>
      </c>
      <c r="R17" s="2">
        <v>0</v>
      </c>
      <c r="S17" s="2">
        <v>0</v>
      </c>
      <c r="T17" s="2">
        <v>0</v>
      </c>
      <c r="U17" s="2">
        <v>0</v>
      </c>
      <c r="V17" s="2">
        <v>0</v>
      </c>
      <c r="W17" s="2">
        <v>0</v>
      </c>
      <c r="X17" s="2">
        <v>0</v>
      </c>
      <c r="Y17" s="2">
        <v>0</v>
      </c>
      <c r="Z17" s="2">
        <v>0</v>
      </c>
      <c r="AA17" s="2">
        <v>0</v>
      </c>
      <c r="AB17" s="2">
        <v>0</v>
      </c>
      <c r="AC17" s="2">
        <v>0</v>
      </c>
      <c r="AD17" s="2">
        <v>1</v>
      </c>
      <c r="AE17" s="2">
        <v>0</v>
      </c>
      <c r="AF17" s="2">
        <v>0</v>
      </c>
      <c r="AG17" s="2">
        <v>0</v>
      </c>
      <c r="AH17" s="2">
        <v>0</v>
      </c>
      <c r="AI17" s="2">
        <v>1</v>
      </c>
      <c r="AJ17" s="2">
        <v>0</v>
      </c>
      <c r="AK17" s="2">
        <v>0</v>
      </c>
      <c r="AL17" s="2">
        <v>1</v>
      </c>
      <c r="AM17" s="2">
        <v>0</v>
      </c>
      <c r="AN17" s="2">
        <v>0</v>
      </c>
      <c r="AO17" s="2">
        <v>0</v>
      </c>
      <c r="AP17" s="2">
        <v>0</v>
      </c>
      <c r="AQ17" s="2">
        <v>0</v>
      </c>
      <c r="AR17" s="2">
        <v>0</v>
      </c>
      <c r="AS17" s="2">
        <v>0</v>
      </c>
      <c r="AT17" s="2">
        <v>0</v>
      </c>
      <c r="AU17" s="2">
        <v>0</v>
      </c>
      <c r="AV17" s="2">
        <v>0</v>
      </c>
      <c r="AW17" s="2">
        <v>0</v>
      </c>
      <c r="AX17" s="2">
        <v>0</v>
      </c>
      <c r="AY17" s="2">
        <v>0</v>
      </c>
      <c r="AZ17" s="2">
        <v>0</v>
      </c>
      <c r="BA17" s="2">
        <v>0</v>
      </c>
      <c r="BB17" s="2">
        <v>0</v>
      </c>
      <c r="BC17" s="2">
        <v>0</v>
      </c>
      <c r="BD17" s="2">
        <v>0</v>
      </c>
      <c r="BE17" s="2">
        <v>0</v>
      </c>
      <c r="BF17" s="2">
        <v>0</v>
      </c>
      <c r="BG17" s="2">
        <v>0</v>
      </c>
      <c r="BH17" s="2">
        <v>0</v>
      </c>
      <c r="BI17" s="2">
        <v>0</v>
      </c>
      <c r="BJ17" s="2">
        <v>0</v>
      </c>
      <c r="BK17" s="2">
        <v>0</v>
      </c>
      <c r="BL17" s="2">
        <v>0</v>
      </c>
      <c r="BM17" s="2">
        <v>0</v>
      </c>
      <c r="BN17" s="2">
        <v>0</v>
      </c>
      <c r="BO17" s="2">
        <v>0</v>
      </c>
      <c r="BP17" s="2">
        <v>0</v>
      </c>
      <c r="BQ17" s="2">
        <v>0</v>
      </c>
      <c r="BR17" s="2">
        <v>0</v>
      </c>
      <c r="BS17" s="2">
        <v>0</v>
      </c>
      <c r="BT17" s="2">
        <v>0</v>
      </c>
      <c r="BU17" s="2">
        <v>0</v>
      </c>
      <c r="BV17" s="2">
        <v>0</v>
      </c>
      <c r="BW17" s="2">
        <v>0</v>
      </c>
      <c r="BX17" s="2">
        <v>0</v>
      </c>
      <c r="BY17" s="2">
        <v>0</v>
      </c>
      <c r="BZ17" s="2">
        <v>0</v>
      </c>
      <c r="CA17" s="2">
        <v>0</v>
      </c>
      <c r="CB17" s="2">
        <v>0</v>
      </c>
      <c r="CC17" s="2">
        <v>0</v>
      </c>
      <c r="CD17" s="2">
        <v>0</v>
      </c>
      <c r="CE17" s="2">
        <v>0</v>
      </c>
      <c r="CF17" s="2">
        <v>0</v>
      </c>
      <c r="CG17" s="2">
        <v>0</v>
      </c>
      <c r="CH17" s="2">
        <v>0</v>
      </c>
      <c r="CI17" s="15">
        <v>0</v>
      </c>
    </row>
    <row r="18" spans="4:87" x14ac:dyDescent="0.25">
      <c r="D18" s="68"/>
      <c r="E18" s="8" t="s">
        <v>20</v>
      </c>
      <c r="F18" s="9"/>
      <c r="G18" s="12">
        <v>25</v>
      </c>
      <c r="H18" s="14">
        <v>0</v>
      </c>
      <c r="I18" s="2">
        <v>0</v>
      </c>
      <c r="J18" s="2">
        <v>1</v>
      </c>
      <c r="K18" s="2">
        <v>0</v>
      </c>
      <c r="L18" s="2">
        <v>0</v>
      </c>
      <c r="M18" s="2">
        <v>0</v>
      </c>
      <c r="N18" s="2">
        <v>0</v>
      </c>
      <c r="O18" s="2">
        <v>0</v>
      </c>
      <c r="P18" s="2">
        <v>0</v>
      </c>
      <c r="Q18" s="2">
        <v>0</v>
      </c>
      <c r="R18" s="2">
        <v>0</v>
      </c>
      <c r="S18" s="2">
        <v>0</v>
      </c>
      <c r="T18" s="2">
        <v>0</v>
      </c>
      <c r="U18" s="2">
        <v>0</v>
      </c>
      <c r="V18" s="2">
        <v>5</v>
      </c>
      <c r="W18" s="2">
        <v>0</v>
      </c>
      <c r="X18" s="2">
        <v>0</v>
      </c>
      <c r="Y18" s="2">
        <v>0</v>
      </c>
      <c r="Z18" s="2">
        <v>0</v>
      </c>
      <c r="AA18" s="2">
        <v>0</v>
      </c>
      <c r="AB18" s="2">
        <v>0</v>
      </c>
      <c r="AC18" s="2">
        <v>0</v>
      </c>
      <c r="AD18" s="2">
        <v>7</v>
      </c>
      <c r="AE18" s="2">
        <v>0</v>
      </c>
      <c r="AF18" s="2">
        <v>0</v>
      </c>
      <c r="AG18" s="2">
        <v>0</v>
      </c>
      <c r="AH18" s="2">
        <v>3</v>
      </c>
      <c r="AI18" s="2">
        <v>0</v>
      </c>
      <c r="AJ18" s="2">
        <v>0</v>
      </c>
      <c r="AK18" s="2">
        <v>0</v>
      </c>
      <c r="AL18" s="2">
        <v>6</v>
      </c>
      <c r="AM18" s="2">
        <v>0</v>
      </c>
      <c r="AN18" s="2">
        <v>0</v>
      </c>
      <c r="AO18" s="2">
        <v>1</v>
      </c>
      <c r="AP18" s="2">
        <v>0</v>
      </c>
      <c r="AQ18" s="2">
        <v>0</v>
      </c>
      <c r="AR18" s="2">
        <v>0</v>
      </c>
      <c r="AS18" s="2">
        <v>0</v>
      </c>
      <c r="AT18" s="2">
        <v>0</v>
      </c>
      <c r="AU18" s="2">
        <v>0</v>
      </c>
      <c r="AV18" s="2">
        <v>0</v>
      </c>
      <c r="AW18" s="2">
        <v>0</v>
      </c>
      <c r="AX18" s="2">
        <v>0</v>
      </c>
      <c r="AY18" s="2">
        <v>0</v>
      </c>
      <c r="AZ18" s="2">
        <v>0</v>
      </c>
      <c r="BA18" s="2">
        <v>0</v>
      </c>
      <c r="BB18" s="2">
        <v>0</v>
      </c>
      <c r="BC18" s="2">
        <v>0</v>
      </c>
      <c r="BD18" s="2">
        <v>0</v>
      </c>
      <c r="BE18" s="2">
        <v>0</v>
      </c>
      <c r="BF18" s="2">
        <v>0</v>
      </c>
      <c r="BG18" s="2">
        <v>0</v>
      </c>
      <c r="BH18" s="2">
        <v>0</v>
      </c>
      <c r="BI18" s="2">
        <v>0</v>
      </c>
      <c r="BJ18" s="2">
        <v>0</v>
      </c>
      <c r="BK18" s="2">
        <v>0</v>
      </c>
      <c r="BL18" s="2">
        <v>0</v>
      </c>
      <c r="BM18" s="2">
        <v>1</v>
      </c>
      <c r="BN18" s="2">
        <v>0</v>
      </c>
      <c r="BO18" s="2">
        <v>0</v>
      </c>
      <c r="BP18" s="2">
        <v>0</v>
      </c>
      <c r="BQ18" s="2">
        <v>0</v>
      </c>
      <c r="BR18" s="2">
        <v>0</v>
      </c>
      <c r="BS18" s="2">
        <v>0</v>
      </c>
      <c r="BT18" s="2">
        <v>0</v>
      </c>
      <c r="BU18" s="2">
        <v>0</v>
      </c>
      <c r="BV18" s="2">
        <v>0</v>
      </c>
      <c r="BW18" s="2">
        <v>0</v>
      </c>
      <c r="BX18" s="2">
        <v>0</v>
      </c>
      <c r="BY18" s="2">
        <v>0</v>
      </c>
      <c r="BZ18" s="2">
        <v>0</v>
      </c>
      <c r="CA18" s="2">
        <v>0</v>
      </c>
      <c r="CB18" s="2">
        <v>0</v>
      </c>
      <c r="CC18" s="2">
        <v>0</v>
      </c>
      <c r="CD18" s="2">
        <v>0</v>
      </c>
      <c r="CE18" s="2">
        <v>0</v>
      </c>
      <c r="CF18" s="2">
        <v>0</v>
      </c>
      <c r="CG18" s="2">
        <v>0</v>
      </c>
      <c r="CH18" s="2">
        <v>1</v>
      </c>
      <c r="CI18" s="15">
        <v>0</v>
      </c>
    </row>
    <row r="19" spans="4:87" x14ac:dyDescent="0.25">
      <c r="D19" s="67" t="s">
        <v>22</v>
      </c>
      <c r="E19" s="10" t="s">
        <v>23</v>
      </c>
      <c r="F19" s="7"/>
      <c r="G19" s="11">
        <v>34</v>
      </c>
      <c r="H19" s="13">
        <v>0</v>
      </c>
      <c r="I19" s="1">
        <v>0</v>
      </c>
      <c r="J19" s="1">
        <v>1</v>
      </c>
      <c r="K19" s="1">
        <v>0</v>
      </c>
      <c r="L19" s="1">
        <v>0</v>
      </c>
      <c r="M19" s="1">
        <v>0</v>
      </c>
      <c r="N19" s="1">
        <v>0</v>
      </c>
      <c r="O19" s="1">
        <v>0</v>
      </c>
      <c r="P19" s="1">
        <v>0</v>
      </c>
      <c r="Q19" s="1">
        <v>0</v>
      </c>
      <c r="R19" s="1">
        <v>0</v>
      </c>
      <c r="S19" s="1">
        <v>0</v>
      </c>
      <c r="T19" s="1">
        <v>0</v>
      </c>
      <c r="U19" s="1">
        <v>0</v>
      </c>
      <c r="V19" s="1">
        <v>8</v>
      </c>
      <c r="W19" s="1">
        <v>0</v>
      </c>
      <c r="X19" s="1">
        <v>0</v>
      </c>
      <c r="Y19" s="1">
        <v>0</v>
      </c>
      <c r="Z19" s="1">
        <v>0</v>
      </c>
      <c r="AA19" s="1">
        <v>0</v>
      </c>
      <c r="AB19" s="1">
        <v>0</v>
      </c>
      <c r="AC19" s="1">
        <v>1</v>
      </c>
      <c r="AD19" s="1">
        <v>6</v>
      </c>
      <c r="AE19" s="1">
        <v>0</v>
      </c>
      <c r="AF19" s="1">
        <v>0</v>
      </c>
      <c r="AG19" s="1">
        <v>0</v>
      </c>
      <c r="AH19" s="1">
        <v>2</v>
      </c>
      <c r="AI19" s="1">
        <v>4</v>
      </c>
      <c r="AJ19" s="1">
        <v>1</v>
      </c>
      <c r="AK19" s="1">
        <v>1</v>
      </c>
      <c r="AL19" s="1">
        <v>6</v>
      </c>
      <c r="AM19" s="1">
        <v>0</v>
      </c>
      <c r="AN19" s="1">
        <v>0</v>
      </c>
      <c r="AO19" s="1">
        <v>1</v>
      </c>
      <c r="AP19" s="1">
        <v>0</v>
      </c>
      <c r="AQ19" s="1">
        <v>0</v>
      </c>
      <c r="AR19" s="1">
        <v>0</v>
      </c>
      <c r="AS19" s="1">
        <v>0</v>
      </c>
      <c r="AT19" s="1">
        <v>0</v>
      </c>
      <c r="AU19" s="1">
        <v>0</v>
      </c>
      <c r="AV19" s="1">
        <v>0</v>
      </c>
      <c r="AW19" s="1">
        <v>0</v>
      </c>
      <c r="AX19" s="1">
        <v>1</v>
      </c>
      <c r="AY19" s="1">
        <v>0</v>
      </c>
      <c r="AZ19" s="1">
        <v>0</v>
      </c>
      <c r="BA19" s="1">
        <v>0</v>
      </c>
      <c r="BB19" s="1">
        <v>0</v>
      </c>
      <c r="BC19" s="1">
        <v>0</v>
      </c>
      <c r="BD19" s="1">
        <v>0</v>
      </c>
      <c r="BE19" s="1">
        <v>0</v>
      </c>
      <c r="BF19" s="1">
        <v>0</v>
      </c>
      <c r="BG19" s="1">
        <v>0</v>
      </c>
      <c r="BH19" s="1">
        <v>0</v>
      </c>
      <c r="BI19" s="1">
        <v>0</v>
      </c>
      <c r="BJ19" s="1">
        <v>0</v>
      </c>
      <c r="BK19" s="1">
        <v>0</v>
      </c>
      <c r="BL19" s="1">
        <v>0</v>
      </c>
      <c r="BM19" s="1">
        <v>1</v>
      </c>
      <c r="BN19" s="1">
        <v>0</v>
      </c>
      <c r="BO19" s="1">
        <v>0</v>
      </c>
      <c r="BP19" s="1">
        <v>0</v>
      </c>
      <c r="BQ19" s="1">
        <v>0</v>
      </c>
      <c r="BR19" s="1">
        <v>0</v>
      </c>
      <c r="BS19" s="1">
        <v>0</v>
      </c>
      <c r="BT19" s="1">
        <v>0</v>
      </c>
      <c r="BU19" s="1">
        <v>0</v>
      </c>
      <c r="BV19" s="1">
        <v>1</v>
      </c>
      <c r="BW19" s="1">
        <v>0</v>
      </c>
      <c r="BX19" s="1">
        <v>0</v>
      </c>
      <c r="BY19" s="1">
        <v>0</v>
      </c>
      <c r="BZ19" s="1">
        <v>1</v>
      </c>
      <c r="CA19" s="1">
        <v>0</v>
      </c>
      <c r="CB19" s="1">
        <v>0</v>
      </c>
      <c r="CC19" s="1">
        <v>0</v>
      </c>
      <c r="CD19" s="1">
        <v>0</v>
      </c>
      <c r="CE19" s="1">
        <v>0</v>
      </c>
      <c r="CF19" s="1">
        <v>0</v>
      </c>
      <c r="CG19" s="1">
        <v>0</v>
      </c>
      <c r="CH19" s="1">
        <v>0</v>
      </c>
      <c r="CI19" s="16">
        <v>0</v>
      </c>
    </row>
    <row r="20" spans="4:87" x14ac:dyDescent="0.25">
      <c r="D20" s="68"/>
      <c r="E20" s="8" t="s">
        <v>24</v>
      </c>
      <c r="F20" s="9"/>
      <c r="G20" s="12">
        <v>8</v>
      </c>
      <c r="H20" s="14">
        <v>0</v>
      </c>
      <c r="I20" s="2">
        <v>0</v>
      </c>
      <c r="J20" s="2">
        <v>0</v>
      </c>
      <c r="K20" s="2">
        <v>0</v>
      </c>
      <c r="L20" s="2">
        <v>0</v>
      </c>
      <c r="M20" s="2">
        <v>0</v>
      </c>
      <c r="N20" s="2">
        <v>0</v>
      </c>
      <c r="O20" s="2">
        <v>0</v>
      </c>
      <c r="P20" s="2">
        <v>0</v>
      </c>
      <c r="Q20" s="2">
        <v>0</v>
      </c>
      <c r="R20" s="2">
        <v>0</v>
      </c>
      <c r="S20" s="2">
        <v>0</v>
      </c>
      <c r="T20" s="2">
        <v>0</v>
      </c>
      <c r="U20" s="2">
        <v>0</v>
      </c>
      <c r="V20" s="2">
        <v>1</v>
      </c>
      <c r="W20" s="2">
        <v>0</v>
      </c>
      <c r="X20" s="2">
        <v>0</v>
      </c>
      <c r="Y20" s="2">
        <v>0</v>
      </c>
      <c r="Z20" s="2">
        <v>0</v>
      </c>
      <c r="AA20" s="2">
        <v>0</v>
      </c>
      <c r="AB20" s="2">
        <v>0</v>
      </c>
      <c r="AC20" s="2">
        <v>0</v>
      </c>
      <c r="AD20" s="2">
        <v>1</v>
      </c>
      <c r="AE20" s="2">
        <v>0</v>
      </c>
      <c r="AF20" s="2">
        <v>0</v>
      </c>
      <c r="AG20" s="2">
        <v>0</v>
      </c>
      <c r="AH20" s="2">
        <v>1</v>
      </c>
      <c r="AI20" s="2">
        <v>1</v>
      </c>
      <c r="AJ20" s="2">
        <v>1</v>
      </c>
      <c r="AK20" s="2">
        <v>0</v>
      </c>
      <c r="AL20" s="2">
        <v>3</v>
      </c>
      <c r="AM20" s="2">
        <v>0</v>
      </c>
      <c r="AN20" s="2">
        <v>0</v>
      </c>
      <c r="AO20" s="2">
        <v>0</v>
      </c>
      <c r="AP20" s="2">
        <v>0</v>
      </c>
      <c r="AQ20" s="2">
        <v>0</v>
      </c>
      <c r="AR20" s="2">
        <v>0</v>
      </c>
      <c r="AS20" s="2">
        <v>0</v>
      </c>
      <c r="AT20" s="2">
        <v>0</v>
      </c>
      <c r="AU20" s="2">
        <v>0</v>
      </c>
      <c r="AV20" s="2">
        <v>0</v>
      </c>
      <c r="AW20" s="2">
        <v>0</v>
      </c>
      <c r="AX20" s="2">
        <v>0</v>
      </c>
      <c r="AY20" s="2">
        <v>0</v>
      </c>
      <c r="AZ20" s="2">
        <v>0</v>
      </c>
      <c r="BA20" s="2">
        <v>0</v>
      </c>
      <c r="BB20" s="2">
        <v>0</v>
      </c>
      <c r="BC20" s="2">
        <v>0</v>
      </c>
      <c r="BD20" s="2">
        <v>0</v>
      </c>
      <c r="BE20" s="2">
        <v>0</v>
      </c>
      <c r="BF20" s="2">
        <v>0</v>
      </c>
      <c r="BG20" s="2">
        <v>0</v>
      </c>
      <c r="BH20" s="2">
        <v>0</v>
      </c>
      <c r="BI20" s="2">
        <v>0</v>
      </c>
      <c r="BJ20" s="2">
        <v>0</v>
      </c>
      <c r="BK20" s="2">
        <v>0</v>
      </c>
      <c r="BL20" s="2">
        <v>0</v>
      </c>
      <c r="BM20" s="2">
        <v>0</v>
      </c>
      <c r="BN20" s="2">
        <v>0</v>
      </c>
      <c r="BO20" s="2">
        <v>0</v>
      </c>
      <c r="BP20" s="2">
        <v>0</v>
      </c>
      <c r="BQ20" s="2">
        <v>0</v>
      </c>
      <c r="BR20" s="2">
        <v>0</v>
      </c>
      <c r="BS20" s="2">
        <v>0</v>
      </c>
      <c r="BT20" s="2">
        <v>0</v>
      </c>
      <c r="BU20" s="2">
        <v>0</v>
      </c>
      <c r="BV20" s="2">
        <v>1</v>
      </c>
      <c r="BW20" s="2">
        <v>0</v>
      </c>
      <c r="BX20" s="2">
        <v>0</v>
      </c>
      <c r="BY20" s="2">
        <v>0</v>
      </c>
      <c r="BZ20" s="2">
        <v>0</v>
      </c>
      <c r="CA20" s="2">
        <v>0</v>
      </c>
      <c r="CB20" s="2">
        <v>0</v>
      </c>
      <c r="CC20" s="2">
        <v>0</v>
      </c>
      <c r="CD20" s="2">
        <v>0</v>
      </c>
      <c r="CE20" s="2">
        <v>0</v>
      </c>
      <c r="CF20" s="2">
        <v>0</v>
      </c>
      <c r="CG20" s="2">
        <v>0</v>
      </c>
      <c r="CH20" s="2">
        <v>0</v>
      </c>
      <c r="CI20" s="15">
        <v>0</v>
      </c>
    </row>
    <row r="21" spans="4:87" x14ac:dyDescent="0.25">
      <c r="D21" s="68"/>
      <c r="E21" s="8" t="s">
        <v>25</v>
      </c>
      <c r="F21" s="9"/>
      <c r="G21" s="12">
        <v>26</v>
      </c>
      <c r="H21" s="14">
        <v>0</v>
      </c>
      <c r="I21" s="2">
        <v>0</v>
      </c>
      <c r="J21" s="2">
        <v>1</v>
      </c>
      <c r="K21" s="2">
        <v>0</v>
      </c>
      <c r="L21" s="2">
        <v>0</v>
      </c>
      <c r="M21" s="2">
        <v>0</v>
      </c>
      <c r="N21" s="2">
        <v>0</v>
      </c>
      <c r="O21" s="2">
        <v>0</v>
      </c>
      <c r="P21" s="2">
        <v>0</v>
      </c>
      <c r="Q21" s="2">
        <v>0</v>
      </c>
      <c r="R21" s="2">
        <v>0</v>
      </c>
      <c r="S21" s="2">
        <v>0</v>
      </c>
      <c r="T21" s="2">
        <v>0</v>
      </c>
      <c r="U21" s="2">
        <v>0</v>
      </c>
      <c r="V21" s="2">
        <v>7</v>
      </c>
      <c r="W21" s="2">
        <v>0</v>
      </c>
      <c r="X21" s="2">
        <v>0</v>
      </c>
      <c r="Y21" s="2">
        <v>0</v>
      </c>
      <c r="Z21" s="2">
        <v>0</v>
      </c>
      <c r="AA21" s="2">
        <v>0</v>
      </c>
      <c r="AB21" s="2">
        <v>0</v>
      </c>
      <c r="AC21" s="2">
        <v>1</v>
      </c>
      <c r="AD21" s="2">
        <v>5</v>
      </c>
      <c r="AE21" s="2">
        <v>0</v>
      </c>
      <c r="AF21" s="2">
        <v>0</v>
      </c>
      <c r="AG21" s="2">
        <v>0</v>
      </c>
      <c r="AH21" s="2">
        <v>1</v>
      </c>
      <c r="AI21" s="2">
        <v>3</v>
      </c>
      <c r="AJ21" s="2">
        <v>0</v>
      </c>
      <c r="AK21" s="2">
        <v>1</v>
      </c>
      <c r="AL21" s="2">
        <v>3</v>
      </c>
      <c r="AM21" s="2">
        <v>0</v>
      </c>
      <c r="AN21" s="2">
        <v>0</v>
      </c>
      <c r="AO21" s="2">
        <v>1</v>
      </c>
      <c r="AP21" s="2">
        <v>0</v>
      </c>
      <c r="AQ21" s="2">
        <v>0</v>
      </c>
      <c r="AR21" s="2">
        <v>0</v>
      </c>
      <c r="AS21" s="2">
        <v>0</v>
      </c>
      <c r="AT21" s="2">
        <v>0</v>
      </c>
      <c r="AU21" s="2">
        <v>0</v>
      </c>
      <c r="AV21" s="2">
        <v>0</v>
      </c>
      <c r="AW21" s="2">
        <v>0</v>
      </c>
      <c r="AX21" s="2">
        <v>1</v>
      </c>
      <c r="AY21" s="2">
        <v>0</v>
      </c>
      <c r="AZ21" s="2">
        <v>0</v>
      </c>
      <c r="BA21" s="2">
        <v>0</v>
      </c>
      <c r="BB21" s="2">
        <v>0</v>
      </c>
      <c r="BC21" s="2">
        <v>0</v>
      </c>
      <c r="BD21" s="2">
        <v>0</v>
      </c>
      <c r="BE21" s="2">
        <v>0</v>
      </c>
      <c r="BF21" s="2">
        <v>0</v>
      </c>
      <c r="BG21" s="2">
        <v>0</v>
      </c>
      <c r="BH21" s="2">
        <v>0</v>
      </c>
      <c r="BI21" s="2">
        <v>0</v>
      </c>
      <c r="BJ21" s="2">
        <v>0</v>
      </c>
      <c r="BK21" s="2">
        <v>0</v>
      </c>
      <c r="BL21" s="2">
        <v>0</v>
      </c>
      <c r="BM21" s="2">
        <v>1</v>
      </c>
      <c r="BN21" s="2">
        <v>0</v>
      </c>
      <c r="BO21" s="2">
        <v>0</v>
      </c>
      <c r="BP21" s="2">
        <v>0</v>
      </c>
      <c r="BQ21" s="2">
        <v>0</v>
      </c>
      <c r="BR21" s="2">
        <v>0</v>
      </c>
      <c r="BS21" s="2">
        <v>0</v>
      </c>
      <c r="BT21" s="2">
        <v>0</v>
      </c>
      <c r="BU21" s="2">
        <v>0</v>
      </c>
      <c r="BV21" s="2">
        <v>0</v>
      </c>
      <c r="BW21" s="2">
        <v>0</v>
      </c>
      <c r="BX21" s="2">
        <v>0</v>
      </c>
      <c r="BY21" s="2">
        <v>0</v>
      </c>
      <c r="BZ21" s="2">
        <v>1</v>
      </c>
      <c r="CA21" s="2">
        <v>0</v>
      </c>
      <c r="CB21" s="2">
        <v>0</v>
      </c>
      <c r="CC21" s="2">
        <v>0</v>
      </c>
      <c r="CD21" s="2">
        <v>0</v>
      </c>
      <c r="CE21" s="2">
        <v>0</v>
      </c>
      <c r="CF21" s="2">
        <v>0</v>
      </c>
      <c r="CG21" s="2">
        <v>0</v>
      </c>
      <c r="CH21" s="2">
        <v>0</v>
      </c>
      <c r="CI21" s="15">
        <v>0</v>
      </c>
    </row>
    <row r="22" spans="4:87" x14ac:dyDescent="0.25">
      <c r="D22" s="68"/>
      <c r="E22" s="8" t="s">
        <v>26</v>
      </c>
      <c r="F22" s="9"/>
      <c r="G22" s="12">
        <v>77</v>
      </c>
      <c r="H22" s="14">
        <v>0</v>
      </c>
      <c r="I22" s="2">
        <v>0</v>
      </c>
      <c r="J22" s="2">
        <v>1</v>
      </c>
      <c r="K22" s="2">
        <v>1</v>
      </c>
      <c r="L22" s="2">
        <v>2</v>
      </c>
      <c r="M22" s="2">
        <v>0</v>
      </c>
      <c r="N22" s="2">
        <v>2</v>
      </c>
      <c r="O22" s="2">
        <v>0</v>
      </c>
      <c r="P22" s="2">
        <v>0</v>
      </c>
      <c r="Q22" s="2">
        <v>0</v>
      </c>
      <c r="R22" s="2">
        <v>0</v>
      </c>
      <c r="S22" s="2">
        <v>0</v>
      </c>
      <c r="T22" s="2">
        <v>0</v>
      </c>
      <c r="U22" s="2">
        <v>0</v>
      </c>
      <c r="V22" s="2">
        <v>16</v>
      </c>
      <c r="W22" s="2">
        <v>0</v>
      </c>
      <c r="X22" s="2">
        <v>0</v>
      </c>
      <c r="Y22" s="2">
        <v>0</v>
      </c>
      <c r="Z22" s="2">
        <v>0</v>
      </c>
      <c r="AA22" s="2">
        <v>0</v>
      </c>
      <c r="AB22" s="2">
        <v>0</v>
      </c>
      <c r="AC22" s="2">
        <v>1</v>
      </c>
      <c r="AD22" s="2">
        <v>13</v>
      </c>
      <c r="AE22" s="2">
        <v>2</v>
      </c>
      <c r="AF22" s="2">
        <v>0</v>
      </c>
      <c r="AG22" s="2">
        <v>0</v>
      </c>
      <c r="AH22" s="2">
        <v>7</v>
      </c>
      <c r="AI22" s="2">
        <v>6</v>
      </c>
      <c r="AJ22" s="2">
        <v>1</v>
      </c>
      <c r="AK22" s="2">
        <v>0</v>
      </c>
      <c r="AL22" s="2">
        <v>19</v>
      </c>
      <c r="AM22" s="2">
        <v>1</v>
      </c>
      <c r="AN22" s="2">
        <v>0</v>
      </c>
      <c r="AO22" s="2">
        <v>1</v>
      </c>
      <c r="AP22" s="2">
        <v>2</v>
      </c>
      <c r="AQ22" s="2">
        <v>0</v>
      </c>
      <c r="AR22" s="2">
        <v>0</v>
      </c>
      <c r="AS22" s="2">
        <v>0</v>
      </c>
      <c r="AT22" s="2">
        <v>0</v>
      </c>
      <c r="AU22" s="2">
        <v>0</v>
      </c>
      <c r="AV22" s="2">
        <v>0</v>
      </c>
      <c r="AW22" s="2">
        <v>0</v>
      </c>
      <c r="AX22" s="2">
        <v>0</v>
      </c>
      <c r="AY22" s="2">
        <v>0</v>
      </c>
      <c r="AZ22" s="2">
        <v>0</v>
      </c>
      <c r="BA22" s="2">
        <v>0</v>
      </c>
      <c r="BB22" s="2">
        <v>0</v>
      </c>
      <c r="BC22" s="2">
        <v>0</v>
      </c>
      <c r="BD22" s="2">
        <v>1</v>
      </c>
      <c r="BE22" s="2">
        <v>0</v>
      </c>
      <c r="BF22" s="2">
        <v>0</v>
      </c>
      <c r="BG22" s="2">
        <v>1</v>
      </c>
      <c r="BH22" s="2">
        <v>0</v>
      </c>
      <c r="BI22" s="2">
        <v>0</v>
      </c>
      <c r="BJ22" s="2">
        <v>0</v>
      </c>
      <c r="BK22" s="2">
        <v>0</v>
      </c>
      <c r="BL22" s="2">
        <v>0</v>
      </c>
      <c r="BM22" s="2">
        <v>0</v>
      </c>
      <c r="BN22" s="2">
        <v>0</v>
      </c>
      <c r="BO22" s="2">
        <v>0</v>
      </c>
      <c r="BP22" s="2">
        <v>0</v>
      </c>
      <c r="BQ22" s="2">
        <v>0</v>
      </c>
      <c r="BR22" s="2">
        <v>0</v>
      </c>
      <c r="BS22" s="2">
        <v>0</v>
      </c>
      <c r="BT22" s="2">
        <v>0</v>
      </c>
      <c r="BU22" s="2">
        <v>0</v>
      </c>
      <c r="BV22" s="2">
        <v>0</v>
      </c>
      <c r="BW22" s="2">
        <v>1</v>
      </c>
      <c r="BX22" s="2">
        <v>1</v>
      </c>
      <c r="BY22" s="2">
        <v>2</v>
      </c>
      <c r="BZ22" s="2">
        <v>0</v>
      </c>
      <c r="CA22" s="2">
        <v>0</v>
      </c>
      <c r="CB22" s="2">
        <v>0</v>
      </c>
      <c r="CC22" s="2">
        <v>0</v>
      </c>
      <c r="CD22" s="2">
        <v>0</v>
      </c>
      <c r="CE22" s="2">
        <v>0</v>
      </c>
      <c r="CF22" s="2">
        <v>0</v>
      </c>
      <c r="CG22" s="2">
        <v>0</v>
      </c>
      <c r="CH22" s="2">
        <v>2</v>
      </c>
      <c r="CI22" s="15">
        <v>0</v>
      </c>
    </row>
    <row r="23" spans="4:87" x14ac:dyDescent="0.25">
      <c r="D23" s="68"/>
      <c r="E23" s="8" t="s">
        <v>27</v>
      </c>
      <c r="F23" s="9"/>
      <c r="G23" s="12">
        <v>52</v>
      </c>
      <c r="H23" s="14">
        <v>0</v>
      </c>
      <c r="I23" s="2">
        <v>0</v>
      </c>
      <c r="J23" s="2">
        <v>0</v>
      </c>
      <c r="K23" s="2">
        <v>0</v>
      </c>
      <c r="L23" s="2">
        <v>2</v>
      </c>
      <c r="M23" s="2">
        <v>0</v>
      </c>
      <c r="N23" s="2">
        <v>2</v>
      </c>
      <c r="O23" s="2">
        <v>0</v>
      </c>
      <c r="P23" s="2">
        <v>0</v>
      </c>
      <c r="Q23" s="2">
        <v>0</v>
      </c>
      <c r="R23" s="2">
        <v>0</v>
      </c>
      <c r="S23" s="2">
        <v>0</v>
      </c>
      <c r="T23" s="2">
        <v>0</v>
      </c>
      <c r="U23" s="2">
        <v>0</v>
      </c>
      <c r="V23" s="2">
        <v>12</v>
      </c>
      <c r="W23" s="2">
        <v>0</v>
      </c>
      <c r="X23" s="2">
        <v>0</v>
      </c>
      <c r="Y23" s="2">
        <v>0</v>
      </c>
      <c r="Z23" s="2">
        <v>0</v>
      </c>
      <c r="AA23" s="2">
        <v>0</v>
      </c>
      <c r="AB23" s="2">
        <v>0</v>
      </c>
      <c r="AC23" s="2">
        <v>0</v>
      </c>
      <c r="AD23" s="2">
        <v>8</v>
      </c>
      <c r="AE23" s="2">
        <v>1</v>
      </c>
      <c r="AF23" s="2">
        <v>0</v>
      </c>
      <c r="AG23" s="2">
        <v>0</v>
      </c>
      <c r="AH23" s="2">
        <v>5</v>
      </c>
      <c r="AI23" s="2">
        <v>4</v>
      </c>
      <c r="AJ23" s="2">
        <v>0</v>
      </c>
      <c r="AK23" s="2">
        <v>0</v>
      </c>
      <c r="AL23" s="2">
        <v>12</v>
      </c>
      <c r="AM23" s="2">
        <v>1</v>
      </c>
      <c r="AN23" s="2">
        <v>0</v>
      </c>
      <c r="AO23" s="2">
        <v>1</v>
      </c>
      <c r="AP23" s="2">
        <v>1</v>
      </c>
      <c r="AQ23" s="2">
        <v>0</v>
      </c>
      <c r="AR23" s="2">
        <v>0</v>
      </c>
      <c r="AS23" s="2">
        <v>0</v>
      </c>
      <c r="AT23" s="2">
        <v>0</v>
      </c>
      <c r="AU23" s="2">
        <v>0</v>
      </c>
      <c r="AV23" s="2">
        <v>0</v>
      </c>
      <c r="AW23" s="2">
        <v>0</v>
      </c>
      <c r="AX23" s="2">
        <v>0</v>
      </c>
      <c r="AY23" s="2">
        <v>0</v>
      </c>
      <c r="AZ23" s="2">
        <v>0</v>
      </c>
      <c r="BA23" s="2">
        <v>0</v>
      </c>
      <c r="BB23" s="2">
        <v>0</v>
      </c>
      <c r="BC23" s="2">
        <v>0</v>
      </c>
      <c r="BD23" s="2">
        <v>1</v>
      </c>
      <c r="BE23" s="2">
        <v>0</v>
      </c>
      <c r="BF23" s="2">
        <v>0</v>
      </c>
      <c r="BG23" s="2">
        <v>0</v>
      </c>
      <c r="BH23" s="2">
        <v>0</v>
      </c>
      <c r="BI23" s="2">
        <v>0</v>
      </c>
      <c r="BJ23" s="2">
        <v>0</v>
      </c>
      <c r="BK23" s="2">
        <v>0</v>
      </c>
      <c r="BL23" s="2">
        <v>0</v>
      </c>
      <c r="BM23" s="2">
        <v>0</v>
      </c>
      <c r="BN23" s="2">
        <v>0</v>
      </c>
      <c r="BO23" s="2">
        <v>0</v>
      </c>
      <c r="BP23" s="2">
        <v>0</v>
      </c>
      <c r="BQ23" s="2">
        <v>0</v>
      </c>
      <c r="BR23" s="2">
        <v>0</v>
      </c>
      <c r="BS23" s="2">
        <v>0</v>
      </c>
      <c r="BT23" s="2">
        <v>0</v>
      </c>
      <c r="BU23" s="2">
        <v>0</v>
      </c>
      <c r="BV23" s="2">
        <v>0</v>
      </c>
      <c r="BW23" s="2">
        <v>1</v>
      </c>
      <c r="BX23" s="2">
        <v>0</v>
      </c>
      <c r="BY23" s="2">
        <v>1</v>
      </c>
      <c r="BZ23" s="2">
        <v>0</v>
      </c>
      <c r="CA23" s="2">
        <v>0</v>
      </c>
      <c r="CB23" s="2">
        <v>0</v>
      </c>
      <c r="CC23" s="2">
        <v>0</v>
      </c>
      <c r="CD23" s="2">
        <v>0</v>
      </c>
      <c r="CE23" s="2">
        <v>0</v>
      </c>
      <c r="CF23" s="2">
        <v>0</v>
      </c>
      <c r="CG23" s="2">
        <v>0</v>
      </c>
      <c r="CH23" s="2">
        <v>2</v>
      </c>
      <c r="CI23" s="15">
        <v>0</v>
      </c>
    </row>
    <row r="24" spans="4:87" x14ac:dyDescent="0.25">
      <c r="D24" s="68"/>
      <c r="E24" s="8" t="s">
        <v>28</v>
      </c>
      <c r="F24" s="9"/>
      <c r="G24" s="12">
        <v>25</v>
      </c>
      <c r="H24" s="14">
        <v>0</v>
      </c>
      <c r="I24" s="2">
        <v>0</v>
      </c>
      <c r="J24" s="2">
        <v>1</v>
      </c>
      <c r="K24" s="2">
        <v>1</v>
      </c>
      <c r="L24" s="2">
        <v>0</v>
      </c>
      <c r="M24" s="2">
        <v>0</v>
      </c>
      <c r="N24" s="2">
        <v>0</v>
      </c>
      <c r="O24" s="2">
        <v>0</v>
      </c>
      <c r="P24" s="2">
        <v>0</v>
      </c>
      <c r="Q24" s="2">
        <v>0</v>
      </c>
      <c r="R24" s="2">
        <v>0</v>
      </c>
      <c r="S24" s="2">
        <v>0</v>
      </c>
      <c r="T24" s="2">
        <v>0</v>
      </c>
      <c r="U24" s="2">
        <v>0</v>
      </c>
      <c r="V24" s="2">
        <v>4</v>
      </c>
      <c r="W24" s="2">
        <v>0</v>
      </c>
      <c r="X24" s="2">
        <v>0</v>
      </c>
      <c r="Y24" s="2">
        <v>0</v>
      </c>
      <c r="Z24" s="2">
        <v>0</v>
      </c>
      <c r="AA24" s="2">
        <v>0</v>
      </c>
      <c r="AB24" s="2">
        <v>0</v>
      </c>
      <c r="AC24" s="2">
        <v>1</v>
      </c>
      <c r="AD24" s="2">
        <v>5</v>
      </c>
      <c r="AE24" s="2">
        <v>1</v>
      </c>
      <c r="AF24" s="2">
        <v>0</v>
      </c>
      <c r="AG24" s="2">
        <v>0</v>
      </c>
      <c r="AH24" s="2">
        <v>2</v>
      </c>
      <c r="AI24" s="2">
        <v>2</v>
      </c>
      <c r="AJ24" s="2">
        <v>1</v>
      </c>
      <c r="AK24" s="2">
        <v>0</v>
      </c>
      <c r="AL24" s="2">
        <v>7</v>
      </c>
      <c r="AM24" s="2">
        <v>0</v>
      </c>
      <c r="AN24" s="2">
        <v>0</v>
      </c>
      <c r="AO24" s="2">
        <v>0</v>
      </c>
      <c r="AP24" s="2">
        <v>1</v>
      </c>
      <c r="AQ24" s="2">
        <v>0</v>
      </c>
      <c r="AR24" s="2">
        <v>0</v>
      </c>
      <c r="AS24" s="2">
        <v>0</v>
      </c>
      <c r="AT24" s="2">
        <v>0</v>
      </c>
      <c r="AU24" s="2">
        <v>0</v>
      </c>
      <c r="AV24" s="2">
        <v>0</v>
      </c>
      <c r="AW24" s="2">
        <v>0</v>
      </c>
      <c r="AX24" s="2">
        <v>0</v>
      </c>
      <c r="AY24" s="2">
        <v>0</v>
      </c>
      <c r="AZ24" s="2">
        <v>0</v>
      </c>
      <c r="BA24" s="2">
        <v>0</v>
      </c>
      <c r="BB24" s="2">
        <v>0</v>
      </c>
      <c r="BC24" s="2">
        <v>0</v>
      </c>
      <c r="BD24" s="2">
        <v>0</v>
      </c>
      <c r="BE24" s="2">
        <v>0</v>
      </c>
      <c r="BF24" s="2">
        <v>0</v>
      </c>
      <c r="BG24" s="2">
        <v>1</v>
      </c>
      <c r="BH24" s="2">
        <v>0</v>
      </c>
      <c r="BI24" s="2">
        <v>0</v>
      </c>
      <c r="BJ24" s="2">
        <v>0</v>
      </c>
      <c r="BK24" s="2">
        <v>0</v>
      </c>
      <c r="BL24" s="2">
        <v>0</v>
      </c>
      <c r="BM24" s="2">
        <v>0</v>
      </c>
      <c r="BN24" s="2">
        <v>0</v>
      </c>
      <c r="BO24" s="2">
        <v>0</v>
      </c>
      <c r="BP24" s="2">
        <v>0</v>
      </c>
      <c r="BQ24" s="2">
        <v>0</v>
      </c>
      <c r="BR24" s="2">
        <v>0</v>
      </c>
      <c r="BS24" s="2">
        <v>0</v>
      </c>
      <c r="BT24" s="2">
        <v>0</v>
      </c>
      <c r="BU24" s="2">
        <v>0</v>
      </c>
      <c r="BV24" s="2">
        <v>0</v>
      </c>
      <c r="BW24" s="2">
        <v>0</v>
      </c>
      <c r="BX24" s="2">
        <v>1</v>
      </c>
      <c r="BY24" s="2">
        <v>1</v>
      </c>
      <c r="BZ24" s="2">
        <v>0</v>
      </c>
      <c r="CA24" s="2">
        <v>0</v>
      </c>
      <c r="CB24" s="2">
        <v>0</v>
      </c>
      <c r="CC24" s="2">
        <v>0</v>
      </c>
      <c r="CD24" s="2">
        <v>0</v>
      </c>
      <c r="CE24" s="2">
        <v>0</v>
      </c>
      <c r="CF24" s="2">
        <v>0</v>
      </c>
      <c r="CG24" s="2">
        <v>0</v>
      </c>
      <c r="CH24" s="2">
        <v>0</v>
      </c>
      <c r="CI24" s="15">
        <v>0</v>
      </c>
    </row>
    <row r="25" spans="4:87" x14ac:dyDescent="0.25">
      <c r="D25" s="68"/>
      <c r="E25" s="8" t="s">
        <v>29</v>
      </c>
      <c r="F25" s="9"/>
      <c r="G25" s="12">
        <v>11</v>
      </c>
      <c r="H25" s="14">
        <v>0</v>
      </c>
      <c r="I25" s="2">
        <v>0</v>
      </c>
      <c r="J25" s="2">
        <v>0</v>
      </c>
      <c r="K25" s="2">
        <v>0</v>
      </c>
      <c r="L25" s="2">
        <v>0</v>
      </c>
      <c r="M25" s="2">
        <v>0</v>
      </c>
      <c r="N25" s="2">
        <v>1</v>
      </c>
      <c r="O25" s="2">
        <v>0</v>
      </c>
      <c r="P25" s="2">
        <v>0</v>
      </c>
      <c r="Q25" s="2">
        <v>0</v>
      </c>
      <c r="R25" s="2">
        <v>0</v>
      </c>
      <c r="S25" s="2">
        <v>0</v>
      </c>
      <c r="T25" s="2">
        <v>0</v>
      </c>
      <c r="U25" s="2">
        <v>0</v>
      </c>
      <c r="V25" s="2">
        <v>4</v>
      </c>
      <c r="W25" s="2">
        <v>0</v>
      </c>
      <c r="X25" s="2">
        <v>0</v>
      </c>
      <c r="Y25" s="2">
        <v>0</v>
      </c>
      <c r="Z25" s="2">
        <v>0</v>
      </c>
      <c r="AA25" s="2">
        <v>0</v>
      </c>
      <c r="AB25" s="2">
        <v>0</v>
      </c>
      <c r="AC25" s="2">
        <v>0</v>
      </c>
      <c r="AD25" s="2">
        <v>1</v>
      </c>
      <c r="AE25" s="2">
        <v>0</v>
      </c>
      <c r="AF25" s="2">
        <v>0</v>
      </c>
      <c r="AG25" s="2">
        <v>0</v>
      </c>
      <c r="AH25" s="2">
        <v>0</v>
      </c>
      <c r="AI25" s="2">
        <v>1</v>
      </c>
      <c r="AJ25" s="2">
        <v>0</v>
      </c>
      <c r="AK25" s="2">
        <v>1</v>
      </c>
      <c r="AL25" s="2">
        <v>3</v>
      </c>
      <c r="AM25" s="2">
        <v>0</v>
      </c>
      <c r="AN25" s="2">
        <v>0</v>
      </c>
      <c r="AO25" s="2">
        <v>0</v>
      </c>
      <c r="AP25" s="2">
        <v>0</v>
      </c>
      <c r="AQ25" s="2">
        <v>0</v>
      </c>
      <c r="AR25" s="2">
        <v>0</v>
      </c>
      <c r="AS25" s="2">
        <v>0</v>
      </c>
      <c r="AT25" s="2">
        <v>0</v>
      </c>
      <c r="AU25" s="2">
        <v>0</v>
      </c>
      <c r="AV25" s="2">
        <v>0</v>
      </c>
      <c r="AW25" s="2">
        <v>0</v>
      </c>
      <c r="AX25" s="2">
        <v>0</v>
      </c>
      <c r="AY25" s="2">
        <v>0</v>
      </c>
      <c r="AZ25" s="2">
        <v>0</v>
      </c>
      <c r="BA25" s="2">
        <v>0</v>
      </c>
      <c r="BB25" s="2">
        <v>0</v>
      </c>
      <c r="BC25" s="2">
        <v>0</v>
      </c>
      <c r="BD25" s="2">
        <v>0</v>
      </c>
      <c r="BE25" s="2">
        <v>0</v>
      </c>
      <c r="BF25" s="2">
        <v>0</v>
      </c>
      <c r="BG25" s="2">
        <v>0</v>
      </c>
      <c r="BH25" s="2">
        <v>0</v>
      </c>
      <c r="BI25" s="2">
        <v>0</v>
      </c>
      <c r="BJ25" s="2">
        <v>0</v>
      </c>
      <c r="BK25" s="2">
        <v>0</v>
      </c>
      <c r="BL25" s="2">
        <v>0</v>
      </c>
      <c r="BM25" s="2">
        <v>0</v>
      </c>
      <c r="BN25" s="2">
        <v>0</v>
      </c>
      <c r="BO25" s="2">
        <v>0</v>
      </c>
      <c r="BP25" s="2">
        <v>0</v>
      </c>
      <c r="BQ25" s="2">
        <v>0</v>
      </c>
      <c r="BR25" s="2">
        <v>0</v>
      </c>
      <c r="BS25" s="2">
        <v>0</v>
      </c>
      <c r="BT25" s="2">
        <v>0</v>
      </c>
      <c r="BU25" s="2">
        <v>0</v>
      </c>
      <c r="BV25" s="2">
        <v>0</v>
      </c>
      <c r="BW25" s="2">
        <v>0</v>
      </c>
      <c r="BX25" s="2">
        <v>0</v>
      </c>
      <c r="BY25" s="2">
        <v>0</v>
      </c>
      <c r="BZ25" s="2">
        <v>0</v>
      </c>
      <c r="CA25" s="2">
        <v>0</v>
      </c>
      <c r="CB25" s="2">
        <v>0</v>
      </c>
      <c r="CC25" s="2">
        <v>0</v>
      </c>
      <c r="CD25" s="2">
        <v>0</v>
      </c>
      <c r="CE25" s="2">
        <v>0</v>
      </c>
      <c r="CF25" s="2">
        <v>0</v>
      </c>
      <c r="CG25" s="2">
        <v>0</v>
      </c>
      <c r="CH25" s="2">
        <v>1</v>
      </c>
      <c r="CI25" s="15">
        <v>0</v>
      </c>
    </row>
    <row r="26" spans="4:87" x14ac:dyDescent="0.25">
      <c r="D26" s="67" t="s">
        <v>30</v>
      </c>
      <c r="E26" s="10" t="s">
        <v>31</v>
      </c>
      <c r="F26" s="7"/>
      <c r="G26" s="11">
        <v>75</v>
      </c>
      <c r="H26" s="13">
        <v>0</v>
      </c>
      <c r="I26" s="1">
        <v>0</v>
      </c>
      <c r="J26" s="1">
        <v>2</v>
      </c>
      <c r="K26" s="1">
        <v>1</v>
      </c>
      <c r="L26" s="1">
        <v>2</v>
      </c>
      <c r="M26" s="1">
        <v>0</v>
      </c>
      <c r="N26" s="1">
        <v>2</v>
      </c>
      <c r="O26" s="1">
        <v>0</v>
      </c>
      <c r="P26" s="1">
        <v>0</v>
      </c>
      <c r="Q26" s="1">
        <v>0</v>
      </c>
      <c r="R26" s="1">
        <v>0</v>
      </c>
      <c r="S26" s="1">
        <v>0</v>
      </c>
      <c r="T26" s="1">
        <v>0</v>
      </c>
      <c r="U26" s="1">
        <v>0</v>
      </c>
      <c r="V26" s="1">
        <v>17</v>
      </c>
      <c r="W26" s="1">
        <v>0</v>
      </c>
      <c r="X26" s="1">
        <v>0</v>
      </c>
      <c r="Y26" s="1">
        <v>0</v>
      </c>
      <c r="Z26" s="1">
        <v>0</v>
      </c>
      <c r="AA26" s="1">
        <v>0</v>
      </c>
      <c r="AB26" s="1">
        <v>0</v>
      </c>
      <c r="AC26" s="1">
        <v>2</v>
      </c>
      <c r="AD26" s="1">
        <v>10</v>
      </c>
      <c r="AE26" s="1">
        <v>1</v>
      </c>
      <c r="AF26" s="1">
        <v>0</v>
      </c>
      <c r="AG26" s="1">
        <v>0</v>
      </c>
      <c r="AH26" s="1">
        <v>5</v>
      </c>
      <c r="AI26" s="1">
        <v>9</v>
      </c>
      <c r="AJ26" s="1">
        <v>2</v>
      </c>
      <c r="AK26" s="1">
        <v>2</v>
      </c>
      <c r="AL26" s="1">
        <v>16</v>
      </c>
      <c r="AM26" s="1">
        <v>0</v>
      </c>
      <c r="AN26" s="1">
        <v>0</v>
      </c>
      <c r="AO26" s="1">
        <v>0</v>
      </c>
      <c r="AP26" s="1">
        <v>1</v>
      </c>
      <c r="AQ26" s="1">
        <v>0</v>
      </c>
      <c r="AR26" s="1">
        <v>0</v>
      </c>
      <c r="AS26" s="1">
        <v>0</v>
      </c>
      <c r="AT26" s="1">
        <v>0</v>
      </c>
      <c r="AU26" s="1">
        <v>0</v>
      </c>
      <c r="AV26" s="1">
        <v>0</v>
      </c>
      <c r="AW26" s="1">
        <v>0</v>
      </c>
      <c r="AX26" s="1">
        <v>1</v>
      </c>
      <c r="AY26" s="1">
        <v>0</v>
      </c>
      <c r="AZ26" s="1">
        <v>0</v>
      </c>
      <c r="BA26" s="1">
        <v>0</v>
      </c>
      <c r="BB26" s="1">
        <v>0</v>
      </c>
      <c r="BC26" s="1">
        <v>0</v>
      </c>
      <c r="BD26" s="1">
        <v>0</v>
      </c>
      <c r="BE26" s="1">
        <v>0</v>
      </c>
      <c r="BF26" s="1">
        <v>0</v>
      </c>
      <c r="BG26" s="1">
        <v>1</v>
      </c>
      <c r="BH26" s="1">
        <v>0</v>
      </c>
      <c r="BI26" s="1">
        <v>0</v>
      </c>
      <c r="BJ26" s="1">
        <v>0</v>
      </c>
      <c r="BK26" s="1">
        <v>0</v>
      </c>
      <c r="BL26" s="1">
        <v>0</v>
      </c>
      <c r="BM26" s="1">
        <v>1</v>
      </c>
      <c r="BN26" s="1">
        <v>0</v>
      </c>
      <c r="BO26" s="1">
        <v>0</v>
      </c>
      <c r="BP26" s="1">
        <v>0</v>
      </c>
      <c r="BQ26" s="1">
        <v>0</v>
      </c>
      <c r="BR26" s="1">
        <v>0</v>
      </c>
      <c r="BS26" s="1">
        <v>0</v>
      </c>
      <c r="BT26" s="1">
        <v>0</v>
      </c>
      <c r="BU26" s="1">
        <v>0</v>
      </c>
      <c r="BV26" s="1">
        <v>1</v>
      </c>
      <c r="BW26" s="1">
        <v>0</v>
      </c>
      <c r="BX26" s="1">
        <v>0</v>
      </c>
      <c r="BY26" s="1">
        <v>1</v>
      </c>
      <c r="BZ26" s="1">
        <v>1</v>
      </c>
      <c r="CA26" s="1">
        <v>0</v>
      </c>
      <c r="CB26" s="1">
        <v>0</v>
      </c>
      <c r="CC26" s="1">
        <v>0</v>
      </c>
      <c r="CD26" s="1">
        <v>0</v>
      </c>
      <c r="CE26" s="1">
        <v>0</v>
      </c>
      <c r="CF26" s="1">
        <v>0</v>
      </c>
      <c r="CG26" s="1">
        <v>0</v>
      </c>
      <c r="CH26" s="1">
        <v>2</v>
      </c>
      <c r="CI26" s="16">
        <v>0</v>
      </c>
    </row>
    <row r="27" spans="4:87" x14ac:dyDescent="0.25">
      <c r="D27" s="68"/>
      <c r="E27" s="8" t="s">
        <v>32</v>
      </c>
      <c r="F27" s="9"/>
      <c r="G27" s="12">
        <v>47</v>
      </c>
      <c r="H27" s="14">
        <v>0</v>
      </c>
      <c r="I27" s="2">
        <v>0</v>
      </c>
      <c r="J27" s="2">
        <v>0</v>
      </c>
      <c r="K27" s="2">
        <v>0</v>
      </c>
      <c r="L27" s="2">
        <v>0</v>
      </c>
      <c r="M27" s="2">
        <v>0</v>
      </c>
      <c r="N27" s="2">
        <v>1</v>
      </c>
      <c r="O27" s="2">
        <v>0</v>
      </c>
      <c r="P27" s="2">
        <v>0</v>
      </c>
      <c r="Q27" s="2">
        <v>0</v>
      </c>
      <c r="R27" s="2">
        <v>0</v>
      </c>
      <c r="S27" s="2">
        <v>0</v>
      </c>
      <c r="T27" s="2">
        <v>0</v>
      </c>
      <c r="U27" s="2">
        <v>0</v>
      </c>
      <c r="V27" s="2">
        <v>11</v>
      </c>
      <c r="W27" s="2">
        <v>0</v>
      </c>
      <c r="X27" s="2">
        <v>0</v>
      </c>
      <c r="Y27" s="2">
        <v>0</v>
      </c>
      <c r="Z27" s="2">
        <v>0</v>
      </c>
      <c r="AA27" s="2">
        <v>0</v>
      </c>
      <c r="AB27" s="2">
        <v>0</v>
      </c>
      <c r="AC27" s="2">
        <v>0</v>
      </c>
      <c r="AD27" s="2">
        <v>10</v>
      </c>
      <c r="AE27" s="2">
        <v>1</v>
      </c>
      <c r="AF27" s="2">
        <v>0</v>
      </c>
      <c r="AG27" s="2">
        <v>0</v>
      </c>
      <c r="AH27" s="2">
        <v>4</v>
      </c>
      <c r="AI27" s="2">
        <v>2</v>
      </c>
      <c r="AJ27" s="2">
        <v>0</v>
      </c>
      <c r="AK27" s="2">
        <v>0</v>
      </c>
      <c r="AL27" s="2">
        <v>12</v>
      </c>
      <c r="AM27" s="2">
        <v>1</v>
      </c>
      <c r="AN27" s="2">
        <v>0</v>
      </c>
      <c r="AO27" s="2">
        <v>2</v>
      </c>
      <c r="AP27" s="2">
        <v>1</v>
      </c>
      <c r="AQ27" s="2">
        <v>0</v>
      </c>
      <c r="AR27" s="2">
        <v>0</v>
      </c>
      <c r="AS27" s="2">
        <v>0</v>
      </c>
      <c r="AT27" s="2">
        <v>0</v>
      </c>
      <c r="AU27" s="2">
        <v>0</v>
      </c>
      <c r="AV27" s="2">
        <v>0</v>
      </c>
      <c r="AW27" s="2">
        <v>0</v>
      </c>
      <c r="AX27" s="2">
        <v>0</v>
      </c>
      <c r="AY27" s="2">
        <v>0</v>
      </c>
      <c r="AZ27" s="2">
        <v>0</v>
      </c>
      <c r="BA27" s="2">
        <v>0</v>
      </c>
      <c r="BB27" s="2">
        <v>0</v>
      </c>
      <c r="BC27" s="2">
        <v>0</v>
      </c>
      <c r="BD27" s="2">
        <v>1</v>
      </c>
      <c r="BE27" s="2">
        <v>0</v>
      </c>
      <c r="BF27" s="2">
        <v>0</v>
      </c>
      <c r="BG27" s="2">
        <v>0</v>
      </c>
      <c r="BH27" s="2">
        <v>0</v>
      </c>
      <c r="BI27" s="2">
        <v>0</v>
      </c>
      <c r="BJ27" s="2">
        <v>0</v>
      </c>
      <c r="BK27" s="2">
        <v>0</v>
      </c>
      <c r="BL27" s="2">
        <v>0</v>
      </c>
      <c r="BM27" s="2">
        <v>0</v>
      </c>
      <c r="BN27" s="2">
        <v>0</v>
      </c>
      <c r="BO27" s="2">
        <v>0</v>
      </c>
      <c r="BP27" s="2">
        <v>0</v>
      </c>
      <c r="BQ27" s="2">
        <v>0</v>
      </c>
      <c r="BR27" s="2">
        <v>0</v>
      </c>
      <c r="BS27" s="2">
        <v>0</v>
      </c>
      <c r="BT27" s="2">
        <v>0</v>
      </c>
      <c r="BU27" s="2">
        <v>0</v>
      </c>
      <c r="BV27" s="2">
        <v>0</v>
      </c>
      <c r="BW27" s="2">
        <v>1</v>
      </c>
      <c r="BX27" s="2">
        <v>1</v>
      </c>
      <c r="BY27" s="2">
        <v>1</v>
      </c>
      <c r="BZ27" s="2">
        <v>0</v>
      </c>
      <c r="CA27" s="2">
        <v>0</v>
      </c>
      <c r="CB27" s="2">
        <v>0</v>
      </c>
      <c r="CC27" s="2">
        <v>0</v>
      </c>
      <c r="CD27" s="2">
        <v>0</v>
      </c>
      <c r="CE27" s="2">
        <v>0</v>
      </c>
      <c r="CF27" s="2">
        <v>0</v>
      </c>
      <c r="CG27" s="2">
        <v>0</v>
      </c>
      <c r="CH27" s="2">
        <v>1</v>
      </c>
      <c r="CI27" s="15">
        <v>0</v>
      </c>
    </row>
    <row r="28" spans="4:87" x14ac:dyDescent="0.25">
      <c r="D28" s="67" t="s">
        <v>33</v>
      </c>
      <c r="E28" s="10" t="s">
        <v>34</v>
      </c>
      <c r="F28" s="7"/>
      <c r="G28" s="11">
        <v>116</v>
      </c>
      <c r="H28" s="13">
        <v>0</v>
      </c>
      <c r="I28" s="1">
        <v>0</v>
      </c>
      <c r="J28" s="1">
        <v>2</v>
      </c>
      <c r="K28" s="1">
        <v>1</v>
      </c>
      <c r="L28" s="1">
        <v>2</v>
      </c>
      <c r="M28" s="1">
        <v>0</v>
      </c>
      <c r="N28" s="1">
        <v>3</v>
      </c>
      <c r="O28" s="1">
        <v>0</v>
      </c>
      <c r="P28" s="1">
        <v>0</v>
      </c>
      <c r="Q28" s="1">
        <v>0</v>
      </c>
      <c r="R28" s="1">
        <v>0</v>
      </c>
      <c r="S28" s="1">
        <v>0</v>
      </c>
      <c r="T28" s="1">
        <v>0</v>
      </c>
      <c r="U28" s="1">
        <v>0</v>
      </c>
      <c r="V28" s="1">
        <v>26</v>
      </c>
      <c r="W28" s="1">
        <v>0</v>
      </c>
      <c r="X28" s="1">
        <v>0</v>
      </c>
      <c r="Y28" s="1">
        <v>0</v>
      </c>
      <c r="Z28" s="1">
        <v>0</v>
      </c>
      <c r="AA28" s="1">
        <v>0</v>
      </c>
      <c r="AB28" s="1">
        <v>0</v>
      </c>
      <c r="AC28" s="1">
        <v>2</v>
      </c>
      <c r="AD28" s="1">
        <v>16</v>
      </c>
      <c r="AE28" s="1">
        <v>2</v>
      </c>
      <c r="AF28" s="1">
        <v>0</v>
      </c>
      <c r="AG28" s="1">
        <v>0</v>
      </c>
      <c r="AH28" s="1">
        <v>9</v>
      </c>
      <c r="AI28" s="1">
        <v>11</v>
      </c>
      <c r="AJ28" s="1">
        <v>2</v>
      </c>
      <c r="AK28" s="1">
        <v>2</v>
      </c>
      <c r="AL28" s="1">
        <v>28</v>
      </c>
      <c r="AM28" s="1">
        <v>1</v>
      </c>
      <c r="AN28" s="1">
        <v>0</v>
      </c>
      <c r="AO28" s="1">
        <v>2</v>
      </c>
      <c r="AP28" s="1">
        <v>2</v>
      </c>
      <c r="AQ28" s="1">
        <v>0</v>
      </c>
      <c r="AR28" s="1">
        <v>0</v>
      </c>
      <c r="AS28" s="1">
        <v>0</v>
      </c>
      <c r="AT28" s="1">
        <v>0</v>
      </c>
      <c r="AU28" s="1">
        <v>0</v>
      </c>
      <c r="AV28" s="1">
        <v>0</v>
      </c>
      <c r="AW28" s="1">
        <v>0</v>
      </c>
      <c r="AX28" s="1">
        <v>1</v>
      </c>
      <c r="AY28" s="1">
        <v>0</v>
      </c>
      <c r="AZ28" s="1">
        <v>0</v>
      </c>
      <c r="BA28" s="1">
        <v>0</v>
      </c>
      <c r="BB28" s="1">
        <v>0</v>
      </c>
      <c r="BC28" s="1">
        <v>0</v>
      </c>
      <c r="BD28" s="1">
        <v>1</v>
      </c>
      <c r="BE28" s="1">
        <v>0</v>
      </c>
      <c r="BF28" s="1">
        <v>0</v>
      </c>
      <c r="BG28" s="1">
        <v>1</v>
      </c>
      <c r="BH28" s="1">
        <v>0</v>
      </c>
      <c r="BI28" s="1">
        <v>0</v>
      </c>
      <c r="BJ28" s="1">
        <v>0</v>
      </c>
      <c r="BK28" s="1">
        <v>0</v>
      </c>
      <c r="BL28" s="1">
        <v>0</v>
      </c>
      <c r="BM28" s="1">
        <v>1</v>
      </c>
      <c r="BN28" s="1">
        <v>0</v>
      </c>
      <c r="BO28" s="1">
        <v>0</v>
      </c>
      <c r="BP28" s="1">
        <v>0</v>
      </c>
      <c r="BQ28" s="1">
        <v>0</v>
      </c>
      <c r="BR28" s="1">
        <v>0</v>
      </c>
      <c r="BS28" s="1">
        <v>0</v>
      </c>
      <c r="BT28" s="1">
        <v>0</v>
      </c>
      <c r="BU28" s="1">
        <v>0</v>
      </c>
      <c r="BV28" s="1">
        <v>1</v>
      </c>
      <c r="BW28" s="1">
        <v>1</v>
      </c>
      <c r="BX28" s="1">
        <v>1</v>
      </c>
      <c r="BY28" s="1">
        <v>2</v>
      </c>
      <c r="BZ28" s="1">
        <v>1</v>
      </c>
      <c r="CA28" s="1">
        <v>0</v>
      </c>
      <c r="CB28" s="1">
        <v>0</v>
      </c>
      <c r="CC28" s="1">
        <v>0</v>
      </c>
      <c r="CD28" s="1">
        <v>0</v>
      </c>
      <c r="CE28" s="1">
        <v>0</v>
      </c>
      <c r="CF28" s="1">
        <v>0</v>
      </c>
      <c r="CG28" s="1">
        <v>0</v>
      </c>
      <c r="CH28" s="1">
        <v>3</v>
      </c>
      <c r="CI28" s="16">
        <v>0</v>
      </c>
    </row>
    <row r="29" spans="4:87" x14ac:dyDescent="0.25">
      <c r="D29" s="68"/>
      <c r="E29" s="8" t="s">
        <v>35</v>
      </c>
      <c r="F29" s="9"/>
      <c r="G29" s="12">
        <v>2</v>
      </c>
      <c r="H29" s="14">
        <v>0</v>
      </c>
      <c r="I29" s="2">
        <v>0</v>
      </c>
      <c r="J29" s="2">
        <v>0</v>
      </c>
      <c r="K29" s="2">
        <v>0</v>
      </c>
      <c r="L29" s="2">
        <v>0</v>
      </c>
      <c r="M29" s="2">
        <v>0</v>
      </c>
      <c r="N29" s="2">
        <v>0</v>
      </c>
      <c r="O29" s="2">
        <v>0</v>
      </c>
      <c r="P29" s="2">
        <v>0</v>
      </c>
      <c r="Q29" s="2">
        <v>0</v>
      </c>
      <c r="R29" s="2">
        <v>0</v>
      </c>
      <c r="S29" s="2">
        <v>0</v>
      </c>
      <c r="T29" s="2">
        <v>0</v>
      </c>
      <c r="U29" s="2">
        <v>0</v>
      </c>
      <c r="V29" s="2">
        <v>1</v>
      </c>
      <c r="W29" s="2">
        <v>0</v>
      </c>
      <c r="X29" s="2">
        <v>0</v>
      </c>
      <c r="Y29" s="2">
        <v>0</v>
      </c>
      <c r="Z29" s="2">
        <v>0</v>
      </c>
      <c r="AA29" s="2">
        <v>0</v>
      </c>
      <c r="AB29" s="2">
        <v>0</v>
      </c>
      <c r="AC29" s="2">
        <v>0</v>
      </c>
      <c r="AD29" s="2">
        <v>1</v>
      </c>
      <c r="AE29" s="2">
        <v>0</v>
      </c>
      <c r="AF29" s="2">
        <v>0</v>
      </c>
      <c r="AG29" s="2">
        <v>0</v>
      </c>
      <c r="AH29" s="2">
        <v>0</v>
      </c>
      <c r="AI29" s="2">
        <v>0</v>
      </c>
      <c r="AJ29" s="2">
        <v>0</v>
      </c>
      <c r="AK29" s="2">
        <v>0</v>
      </c>
      <c r="AL29" s="2">
        <v>0</v>
      </c>
      <c r="AM29" s="2">
        <v>0</v>
      </c>
      <c r="AN29" s="2">
        <v>0</v>
      </c>
      <c r="AO29" s="2">
        <v>0</v>
      </c>
      <c r="AP29" s="2">
        <v>0</v>
      </c>
      <c r="AQ29" s="2">
        <v>0</v>
      </c>
      <c r="AR29" s="2">
        <v>0</v>
      </c>
      <c r="AS29" s="2">
        <v>0</v>
      </c>
      <c r="AT29" s="2">
        <v>0</v>
      </c>
      <c r="AU29" s="2">
        <v>0</v>
      </c>
      <c r="AV29" s="2">
        <v>0</v>
      </c>
      <c r="AW29" s="2">
        <v>0</v>
      </c>
      <c r="AX29" s="2">
        <v>0</v>
      </c>
      <c r="AY29" s="2">
        <v>0</v>
      </c>
      <c r="AZ29" s="2">
        <v>0</v>
      </c>
      <c r="BA29" s="2">
        <v>0</v>
      </c>
      <c r="BB29" s="2">
        <v>0</v>
      </c>
      <c r="BC29" s="2">
        <v>0</v>
      </c>
      <c r="BD29" s="2">
        <v>0</v>
      </c>
      <c r="BE29" s="2">
        <v>0</v>
      </c>
      <c r="BF29" s="2">
        <v>0</v>
      </c>
      <c r="BG29" s="2">
        <v>0</v>
      </c>
      <c r="BH29" s="2">
        <v>0</v>
      </c>
      <c r="BI29" s="2">
        <v>0</v>
      </c>
      <c r="BJ29" s="2">
        <v>0</v>
      </c>
      <c r="BK29" s="2">
        <v>0</v>
      </c>
      <c r="BL29" s="2">
        <v>0</v>
      </c>
      <c r="BM29" s="2">
        <v>0</v>
      </c>
      <c r="BN29" s="2">
        <v>0</v>
      </c>
      <c r="BO29" s="2">
        <v>0</v>
      </c>
      <c r="BP29" s="2">
        <v>0</v>
      </c>
      <c r="BQ29" s="2">
        <v>0</v>
      </c>
      <c r="BR29" s="2">
        <v>0</v>
      </c>
      <c r="BS29" s="2">
        <v>0</v>
      </c>
      <c r="BT29" s="2">
        <v>0</v>
      </c>
      <c r="BU29" s="2">
        <v>0</v>
      </c>
      <c r="BV29" s="2">
        <v>0</v>
      </c>
      <c r="BW29" s="2">
        <v>0</v>
      </c>
      <c r="BX29" s="2">
        <v>0</v>
      </c>
      <c r="BY29" s="2">
        <v>0</v>
      </c>
      <c r="BZ29" s="2">
        <v>0</v>
      </c>
      <c r="CA29" s="2">
        <v>0</v>
      </c>
      <c r="CB29" s="2">
        <v>0</v>
      </c>
      <c r="CC29" s="2">
        <v>0</v>
      </c>
      <c r="CD29" s="2">
        <v>0</v>
      </c>
      <c r="CE29" s="2">
        <v>0</v>
      </c>
      <c r="CF29" s="2">
        <v>0</v>
      </c>
      <c r="CG29" s="2">
        <v>0</v>
      </c>
      <c r="CH29" s="2">
        <v>0</v>
      </c>
      <c r="CI29" s="15">
        <v>0</v>
      </c>
    </row>
    <row r="30" spans="4:87" x14ac:dyDescent="0.25">
      <c r="D30" s="68"/>
      <c r="E30" s="8" t="s">
        <v>36</v>
      </c>
      <c r="F30" s="9"/>
      <c r="G30" s="12">
        <v>3</v>
      </c>
      <c r="H30" s="14">
        <v>0</v>
      </c>
      <c r="I30" s="2">
        <v>0</v>
      </c>
      <c r="J30" s="2">
        <v>0</v>
      </c>
      <c r="K30" s="2">
        <v>0</v>
      </c>
      <c r="L30" s="2">
        <v>0</v>
      </c>
      <c r="M30" s="2">
        <v>0</v>
      </c>
      <c r="N30" s="2">
        <v>0</v>
      </c>
      <c r="O30" s="2">
        <v>0</v>
      </c>
      <c r="P30" s="2">
        <v>0</v>
      </c>
      <c r="Q30" s="2">
        <v>0</v>
      </c>
      <c r="R30" s="2">
        <v>0</v>
      </c>
      <c r="S30" s="2">
        <v>0</v>
      </c>
      <c r="T30" s="2">
        <v>0</v>
      </c>
      <c r="U30" s="2">
        <v>0</v>
      </c>
      <c r="V30" s="2">
        <v>0</v>
      </c>
      <c r="W30" s="2">
        <v>0</v>
      </c>
      <c r="X30" s="2">
        <v>0</v>
      </c>
      <c r="Y30" s="2">
        <v>0</v>
      </c>
      <c r="Z30" s="2">
        <v>0</v>
      </c>
      <c r="AA30" s="2">
        <v>0</v>
      </c>
      <c r="AB30" s="2">
        <v>0</v>
      </c>
      <c r="AC30" s="2">
        <v>0</v>
      </c>
      <c r="AD30" s="2">
        <v>3</v>
      </c>
      <c r="AE30" s="2">
        <v>0</v>
      </c>
      <c r="AF30" s="2">
        <v>0</v>
      </c>
      <c r="AG30" s="2">
        <v>0</v>
      </c>
      <c r="AH30" s="2">
        <v>0</v>
      </c>
      <c r="AI30" s="2">
        <v>0</v>
      </c>
      <c r="AJ30" s="2">
        <v>0</v>
      </c>
      <c r="AK30" s="2">
        <v>0</v>
      </c>
      <c r="AL30" s="2">
        <v>0</v>
      </c>
      <c r="AM30" s="2">
        <v>0</v>
      </c>
      <c r="AN30" s="2">
        <v>0</v>
      </c>
      <c r="AO30" s="2">
        <v>0</v>
      </c>
      <c r="AP30" s="2">
        <v>0</v>
      </c>
      <c r="AQ30" s="2">
        <v>0</v>
      </c>
      <c r="AR30" s="2">
        <v>0</v>
      </c>
      <c r="AS30" s="2">
        <v>0</v>
      </c>
      <c r="AT30" s="2">
        <v>0</v>
      </c>
      <c r="AU30" s="2">
        <v>0</v>
      </c>
      <c r="AV30" s="2">
        <v>0</v>
      </c>
      <c r="AW30" s="2">
        <v>0</v>
      </c>
      <c r="AX30" s="2">
        <v>0</v>
      </c>
      <c r="AY30" s="2">
        <v>0</v>
      </c>
      <c r="AZ30" s="2">
        <v>0</v>
      </c>
      <c r="BA30" s="2">
        <v>0</v>
      </c>
      <c r="BB30" s="2">
        <v>0</v>
      </c>
      <c r="BC30" s="2">
        <v>0</v>
      </c>
      <c r="BD30" s="2">
        <v>0</v>
      </c>
      <c r="BE30" s="2">
        <v>0</v>
      </c>
      <c r="BF30" s="2">
        <v>0</v>
      </c>
      <c r="BG30" s="2">
        <v>0</v>
      </c>
      <c r="BH30" s="2">
        <v>0</v>
      </c>
      <c r="BI30" s="2">
        <v>0</v>
      </c>
      <c r="BJ30" s="2">
        <v>0</v>
      </c>
      <c r="BK30" s="2">
        <v>0</v>
      </c>
      <c r="BL30" s="2">
        <v>0</v>
      </c>
      <c r="BM30" s="2">
        <v>0</v>
      </c>
      <c r="BN30" s="2">
        <v>0</v>
      </c>
      <c r="BO30" s="2">
        <v>0</v>
      </c>
      <c r="BP30" s="2">
        <v>0</v>
      </c>
      <c r="BQ30" s="2">
        <v>0</v>
      </c>
      <c r="BR30" s="2">
        <v>0</v>
      </c>
      <c r="BS30" s="2">
        <v>0</v>
      </c>
      <c r="BT30" s="2">
        <v>0</v>
      </c>
      <c r="BU30" s="2">
        <v>0</v>
      </c>
      <c r="BV30" s="2">
        <v>0</v>
      </c>
      <c r="BW30" s="2">
        <v>0</v>
      </c>
      <c r="BX30" s="2">
        <v>0</v>
      </c>
      <c r="BY30" s="2">
        <v>0</v>
      </c>
      <c r="BZ30" s="2">
        <v>0</v>
      </c>
      <c r="CA30" s="2">
        <v>0</v>
      </c>
      <c r="CB30" s="2">
        <v>0</v>
      </c>
      <c r="CC30" s="2">
        <v>0</v>
      </c>
      <c r="CD30" s="2">
        <v>0</v>
      </c>
      <c r="CE30" s="2">
        <v>0</v>
      </c>
      <c r="CF30" s="2">
        <v>0</v>
      </c>
      <c r="CG30" s="2">
        <v>0</v>
      </c>
      <c r="CH30" s="2">
        <v>0</v>
      </c>
      <c r="CI30" s="15">
        <v>0</v>
      </c>
    </row>
    <row r="31" spans="4:87" x14ac:dyDescent="0.25">
      <c r="D31" s="68"/>
      <c r="E31" s="8" t="s">
        <v>37</v>
      </c>
      <c r="F31" s="9"/>
      <c r="G31" s="12">
        <v>0</v>
      </c>
      <c r="H31" s="14">
        <v>0</v>
      </c>
      <c r="I31" s="2">
        <v>0</v>
      </c>
      <c r="J31" s="2">
        <v>0</v>
      </c>
      <c r="K31" s="2">
        <v>0</v>
      </c>
      <c r="L31" s="2">
        <v>0</v>
      </c>
      <c r="M31" s="2">
        <v>0</v>
      </c>
      <c r="N31" s="2">
        <v>0</v>
      </c>
      <c r="O31" s="2">
        <v>0</v>
      </c>
      <c r="P31" s="2">
        <v>0</v>
      </c>
      <c r="Q31" s="2">
        <v>0</v>
      </c>
      <c r="R31" s="2">
        <v>0</v>
      </c>
      <c r="S31" s="2">
        <v>0</v>
      </c>
      <c r="T31" s="2">
        <v>0</v>
      </c>
      <c r="U31" s="2">
        <v>0</v>
      </c>
      <c r="V31" s="2">
        <v>0</v>
      </c>
      <c r="W31" s="2">
        <v>0</v>
      </c>
      <c r="X31" s="2">
        <v>0</v>
      </c>
      <c r="Y31" s="2">
        <v>0</v>
      </c>
      <c r="Z31" s="2">
        <v>0</v>
      </c>
      <c r="AA31" s="2">
        <v>0</v>
      </c>
      <c r="AB31" s="2">
        <v>0</v>
      </c>
      <c r="AC31" s="2">
        <v>0</v>
      </c>
      <c r="AD31" s="2">
        <v>0</v>
      </c>
      <c r="AE31" s="2">
        <v>0</v>
      </c>
      <c r="AF31" s="2">
        <v>0</v>
      </c>
      <c r="AG31" s="2">
        <v>0</v>
      </c>
      <c r="AH31" s="2">
        <v>0</v>
      </c>
      <c r="AI31" s="2">
        <v>0</v>
      </c>
      <c r="AJ31" s="2">
        <v>0</v>
      </c>
      <c r="AK31" s="2">
        <v>0</v>
      </c>
      <c r="AL31" s="2">
        <v>0</v>
      </c>
      <c r="AM31" s="2">
        <v>0</v>
      </c>
      <c r="AN31" s="2">
        <v>0</v>
      </c>
      <c r="AO31" s="2">
        <v>0</v>
      </c>
      <c r="AP31" s="2">
        <v>0</v>
      </c>
      <c r="AQ31" s="2">
        <v>0</v>
      </c>
      <c r="AR31" s="2">
        <v>0</v>
      </c>
      <c r="AS31" s="2">
        <v>0</v>
      </c>
      <c r="AT31" s="2">
        <v>0</v>
      </c>
      <c r="AU31" s="2">
        <v>0</v>
      </c>
      <c r="AV31" s="2">
        <v>0</v>
      </c>
      <c r="AW31" s="2">
        <v>0</v>
      </c>
      <c r="AX31" s="2">
        <v>0</v>
      </c>
      <c r="AY31" s="2">
        <v>0</v>
      </c>
      <c r="AZ31" s="2">
        <v>0</v>
      </c>
      <c r="BA31" s="2">
        <v>0</v>
      </c>
      <c r="BB31" s="2">
        <v>0</v>
      </c>
      <c r="BC31" s="2">
        <v>0</v>
      </c>
      <c r="BD31" s="2">
        <v>0</v>
      </c>
      <c r="BE31" s="2">
        <v>0</v>
      </c>
      <c r="BF31" s="2">
        <v>0</v>
      </c>
      <c r="BG31" s="2">
        <v>0</v>
      </c>
      <c r="BH31" s="2">
        <v>0</v>
      </c>
      <c r="BI31" s="2">
        <v>0</v>
      </c>
      <c r="BJ31" s="2">
        <v>0</v>
      </c>
      <c r="BK31" s="2">
        <v>0</v>
      </c>
      <c r="BL31" s="2">
        <v>0</v>
      </c>
      <c r="BM31" s="2">
        <v>0</v>
      </c>
      <c r="BN31" s="2">
        <v>0</v>
      </c>
      <c r="BO31" s="2">
        <v>0</v>
      </c>
      <c r="BP31" s="2">
        <v>0</v>
      </c>
      <c r="BQ31" s="2">
        <v>0</v>
      </c>
      <c r="BR31" s="2">
        <v>0</v>
      </c>
      <c r="BS31" s="2">
        <v>0</v>
      </c>
      <c r="BT31" s="2">
        <v>0</v>
      </c>
      <c r="BU31" s="2">
        <v>0</v>
      </c>
      <c r="BV31" s="2">
        <v>0</v>
      </c>
      <c r="BW31" s="2">
        <v>0</v>
      </c>
      <c r="BX31" s="2">
        <v>0</v>
      </c>
      <c r="BY31" s="2">
        <v>0</v>
      </c>
      <c r="BZ31" s="2">
        <v>0</v>
      </c>
      <c r="CA31" s="2">
        <v>0</v>
      </c>
      <c r="CB31" s="2">
        <v>0</v>
      </c>
      <c r="CC31" s="2">
        <v>0</v>
      </c>
      <c r="CD31" s="2">
        <v>0</v>
      </c>
      <c r="CE31" s="2">
        <v>0</v>
      </c>
      <c r="CF31" s="2">
        <v>0</v>
      </c>
      <c r="CG31" s="2">
        <v>0</v>
      </c>
      <c r="CH31" s="2">
        <v>0</v>
      </c>
      <c r="CI31" s="15">
        <v>0</v>
      </c>
    </row>
    <row r="32" spans="4:87" x14ac:dyDescent="0.25">
      <c r="D32" s="68"/>
      <c r="E32" s="8" t="s">
        <v>38</v>
      </c>
      <c r="F32" s="9"/>
      <c r="G32" s="12">
        <v>1</v>
      </c>
      <c r="H32" s="14">
        <v>0</v>
      </c>
      <c r="I32" s="2">
        <v>0</v>
      </c>
      <c r="J32" s="2">
        <v>0</v>
      </c>
      <c r="K32" s="2">
        <v>0</v>
      </c>
      <c r="L32" s="2">
        <v>0</v>
      </c>
      <c r="M32" s="2">
        <v>0</v>
      </c>
      <c r="N32" s="2">
        <v>0</v>
      </c>
      <c r="O32" s="2">
        <v>0</v>
      </c>
      <c r="P32" s="2">
        <v>0</v>
      </c>
      <c r="Q32" s="2">
        <v>0</v>
      </c>
      <c r="R32" s="2">
        <v>0</v>
      </c>
      <c r="S32" s="2">
        <v>0</v>
      </c>
      <c r="T32" s="2">
        <v>0</v>
      </c>
      <c r="U32" s="2">
        <v>0</v>
      </c>
      <c r="V32" s="2">
        <v>1</v>
      </c>
      <c r="W32" s="2">
        <v>0</v>
      </c>
      <c r="X32" s="2">
        <v>0</v>
      </c>
      <c r="Y32" s="2">
        <v>0</v>
      </c>
      <c r="Z32" s="2">
        <v>0</v>
      </c>
      <c r="AA32" s="2">
        <v>0</v>
      </c>
      <c r="AB32" s="2">
        <v>0</v>
      </c>
      <c r="AC32" s="2">
        <v>0</v>
      </c>
      <c r="AD32" s="2">
        <v>0</v>
      </c>
      <c r="AE32" s="2">
        <v>0</v>
      </c>
      <c r="AF32" s="2">
        <v>0</v>
      </c>
      <c r="AG32" s="2">
        <v>0</v>
      </c>
      <c r="AH32" s="2">
        <v>0</v>
      </c>
      <c r="AI32" s="2">
        <v>0</v>
      </c>
      <c r="AJ32" s="2">
        <v>0</v>
      </c>
      <c r="AK32" s="2">
        <v>0</v>
      </c>
      <c r="AL32" s="2">
        <v>0</v>
      </c>
      <c r="AM32" s="2">
        <v>0</v>
      </c>
      <c r="AN32" s="2">
        <v>0</v>
      </c>
      <c r="AO32" s="2">
        <v>0</v>
      </c>
      <c r="AP32" s="2">
        <v>0</v>
      </c>
      <c r="AQ32" s="2">
        <v>0</v>
      </c>
      <c r="AR32" s="2">
        <v>0</v>
      </c>
      <c r="AS32" s="2">
        <v>0</v>
      </c>
      <c r="AT32" s="2">
        <v>0</v>
      </c>
      <c r="AU32" s="2">
        <v>0</v>
      </c>
      <c r="AV32" s="2">
        <v>0</v>
      </c>
      <c r="AW32" s="2">
        <v>0</v>
      </c>
      <c r="AX32" s="2">
        <v>0</v>
      </c>
      <c r="AY32" s="2">
        <v>0</v>
      </c>
      <c r="AZ32" s="2">
        <v>0</v>
      </c>
      <c r="BA32" s="2">
        <v>0</v>
      </c>
      <c r="BB32" s="2">
        <v>0</v>
      </c>
      <c r="BC32" s="2">
        <v>0</v>
      </c>
      <c r="BD32" s="2">
        <v>0</v>
      </c>
      <c r="BE32" s="2">
        <v>0</v>
      </c>
      <c r="BF32" s="2">
        <v>0</v>
      </c>
      <c r="BG32" s="2">
        <v>0</v>
      </c>
      <c r="BH32" s="2">
        <v>0</v>
      </c>
      <c r="BI32" s="2">
        <v>0</v>
      </c>
      <c r="BJ32" s="2">
        <v>0</v>
      </c>
      <c r="BK32" s="2">
        <v>0</v>
      </c>
      <c r="BL32" s="2">
        <v>0</v>
      </c>
      <c r="BM32" s="2">
        <v>0</v>
      </c>
      <c r="BN32" s="2">
        <v>0</v>
      </c>
      <c r="BO32" s="2">
        <v>0</v>
      </c>
      <c r="BP32" s="2">
        <v>0</v>
      </c>
      <c r="BQ32" s="2">
        <v>0</v>
      </c>
      <c r="BR32" s="2">
        <v>0</v>
      </c>
      <c r="BS32" s="2">
        <v>0</v>
      </c>
      <c r="BT32" s="2">
        <v>0</v>
      </c>
      <c r="BU32" s="2">
        <v>0</v>
      </c>
      <c r="BV32" s="2">
        <v>0</v>
      </c>
      <c r="BW32" s="2">
        <v>0</v>
      </c>
      <c r="BX32" s="2">
        <v>0</v>
      </c>
      <c r="BY32" s="2">
        <v>0</v>
      </c>
      <c r="BZ32" s="2">
        <v>0</v>
      </c>
      <c r="CA32" s="2">
        <v>0</v>
      </c>
      <c r="CB32" s="2">
        <v>0</v>
      </c>
      <c r="CC32" s="2">
        <v>0</v>
      </c>
      <c r="CD32" s="2">
        <v>0</v>
      </c>
      <c r="CE32" s="2">
        <v>0</v>
      </c>
      <c r="CF32" s="2">
        <v>0</v>
      </c>
      <c r="CG32" s="2">
        <v>0</v>
      </c>
      <c r="CH32" s="2">
        <v>0</v>
      </c>
      <c r="CI32" s="15">
        <v>0</v>
      </c>
    </row>
    <row r="33" spans="4:87" x14ac:dyDescent="0.25">
      <c r="D33" s="68"/>
      <c r="E33" s="8" t="s">
        <v>39</v>
      </c>
      <c r="F33" s="9"/>
      <c r="G33" s="12">
        <v>0</v>
      </c>
      <c r="H33" s="14">
        <v>0</v>
      </c>
      <c r="I33" s="2">
        <v>0</v>
      </c>
      <c r="J33" s="2">
        <v>0</v>
      </c>
      <c r="K33" s="2">
        <v>0</v>
      </c>
      <c r="L33" s="2">
        <v>0</v>
      </c>
      <c r="M33" s="2">
        <v>0</v>
      </c>
      <c r="N33" s="2">
        <v>0</v>
      </c>
      <c r="O33" s="2">
        <v>0</v>
      </c>
      <c r="P33" s="2">
        <v>0</v>
      </c>
      <c r="Q33" s="2">
        <v>0</v>
      </c>
      <c r="R33" s="2">
        <v>0</v>
      </c>
      <c r="S33" s="2">
        <v>0</v>
      </c>
      <c r="T33" s="2">
        <v>0</v>
      </c>
      <c r="U33" s="2">
        <v>0</v>
      </c>
      <c r="V33" s="2">
        <v>0</v>
      </c>
      <c r="W33" s="2">
        <v>0</v>
      </c>
      <c r="X33" s="2">
        <v>0</v>
      </c>
      <c r="Y33" s="2">
        <v>0</v>
      </c>
      <c r="Z33" s="2">
        <v>0</v>
      </c>
      <c r="AA33" s="2">
        <v>0</v>
      </c>
      <c r="AB33" s="2">
        <v>0</v>
      </c>
      <c r="AC33" s="2">
        <v>0</v>
      </c>
      <c r="AD33" s="2">
        <v>0</v>
      </c>
      <c r="AE33" s="2">
        <v>0</v>
      </c>
      <c r="AF33" s="2">
        <v>0</v>
      </c>
      <c r="AG33" s="2">
        <v>0</v>
      </c>
      <c r="AH33" s="2">
        <v>0</v>
      </c>
      <c r="AI33" s="2">
        <v>0</v>
      </c>
      <c r="AJ33" s="2">
        <v>0</v>
      </c>
      <c r="AK33" s="2">
        <v>0</v>
      </c>
      <c r="AL33" s="2">
        <v>0</v>
      </c>
      <c r="AM33" s="2">
        <v>0</v>
      </c>
      <c r="AN33" s="2">
        <v>0</v>
      </c>
      <c r="AO33" s="2">
        <v>0</v>
      </c>
      <c r="AP33" s="2">
        <v>0</v>
      </c>
      <c r="AQ33" s="2">
        <v>0</v>
      </c>
      <c r="AR33" s="2">
        <v>0</v>
      </c>
      <c r="AS33" s="2">
        <v>0</v>
      </c>
      <c r="AT33" s="2">
        <v>0</v>
      </c>
      <c r="AU33" s="2">
        <v>0</v>
      </c>
      <c r="AV33" s="2">
        <v>0</v>
      </c>
      <c r="AW33" s="2">
        <v>0</v>
      </c>
      <c r="AX33" s="2">
        <v>0</v>
      </c>
      <c r="AY33" s="2">
        <v>0</v>
      </c>
      <c r="AZ33" s="2">
        <v>0</v>
      </c>
      <c r="BA33" s="2">
        <v>0</v>
      </c>
      <c r="BB33" s="2">
        <v>0</v>
      </c>
      <c r="BC33" s="2">
        <v>0</v>
      </c>
      <c r="BD33" s="2">
        <v>0</v>
      </c>
      <c r="BE33" s="2">
        <v>0</v>
      </c>
      <c r="BF33" s="2">
        <v>0</v>
      </c>
      <c r="BG33" s="2">
        <v>0</v>
      </c>
      <c r="BH33" s="2">
        <v>0</v>
      </c>
      <c r="BI33" s="2">
        <v>0</v>
      </c>
      <c r="BJ33" s="2">
        <v>0</v>
      </c>
      <c r="BK33" s="2">
        <v>0</v>
      </c>
      <c r="BL33" s="2">
        <v>0</v>
      </c>
      <c r="BM33" s="2">
        <v>0</v>
      </c>
      <c r="BN33" s="2">
        <v>0</v>
      </c>
      <c r="BO33" s="2">
        <v>0</v>
      </c>
      <c r="BP33" s="2">
        <v>0</v>
      </c>
      <c r="BQ33" s="2">
        <v>0</v>
      </c>
      <c r="BR33" s="2">
        <v>0</v>
      </c>
      <c r="BS33" s="2">
        <v>0</v>
      </c>
      <c r="BT33" s="2">
        <v>0</v>
      </c>
      <c r="BU33" s="2">
        <v>0</v>
      </c>
      <c r="BV33" s="2">
        <v>0</v>
      </c>
      <c r="BW33" s="2">
        <v>0</v>
      </c>
      <c r="BX33" s="2">
        <v>0</v>
      </c>
      <c r="BY33" s="2">
        <v>0</v>
      </c>
      <c r="BZ33" s="2">
        <v>0</v>
      </c>
      <c r="CA33" s="2">
        <v>0</v>
      </c>
      <c r="CB33" s="2">
        <v>0</v>
      </c>
      <c r="CC33" s="2">
        <v>0</v>
      </c>
      <c r="CD33" s="2">
        <v>0</v>
      </c>
      <c r="CE33" s="2">
        <v>0</v>
      </c>
      <c r="CF33" s="2">
        <v>0</v>
      </c>
      <c r="CG33" s="2">
        <v>0</v>
      </c>
      <c r="CH33" s="2">
        <v>0</v>
      </c>
      <c r="CI33" s="15">
        <v>0</v>
      </c>
    </row>
    <row r="34" spans="4:87" x14ac:dyDescent="0.25">
      <c r="D34" s="67" t="s">
        <v>40</v>
      </c>
      <c r="E34" s="10" t="s">
        <v>41</v>
      </c>
      <c r="F34" s="7"/>
      <c r="G34" s="11">
        <v>75</v>
      </c>
      <c r="H34" s="13">
        <v>0</v>
      </c>
      <c r="I34" s="1">
        <v>0</v>
      </c>
      <c r="J34" s="1">
        <v>2</v>
      </c>
      <c r="K34" s="1">
        <v>1</v>
      </c>
      <c r="L34" s="1">
        <v>2</v>
      </c>
      <c r="M34" s="1">
        <v>0</v>
      </c>
      <c r="N34" s="1">
        <v>2</v>
      </c>
      <c r="O34" s="1">
        <v>0</v>
      </c>
      <c r="P34" s="1">
        <v>0</v>
      </c>
      <c r="Q34" s="1">
        <v>0</v>
      </c>
      <c r="R34" s="1">
        <v>0</v>
      </c>
      <c r="S34" s="1">
        <v>0</v>
      </c>
      <c r="T34" s="1">
        <v>0</v>
      </c>
      <c r="U34" s="1">
        <v>0</v>
      </c>
      <c r="V34" s="1">
        <v>17</v>
      </c>
      <c r="W34" s="1">
        <v>0</v>
      </c>
      <c r="X34" s="1">
        <v>0</v>
      </c>
      <c r="Y34" s="1">
        <v>0</v>
      </c>
      <c r="Z34" s="1">
        <v>0</v>
      </c>
      <c r="AA34" s="1">
        <v>0</v>
      </c>
      <c r="AB34" s="1">
        <v>0</v>
      </c>
      <c r="AC34" s="1">
        <v>2</v>
      </c>
      <c r="AD34" s="1">
        <v>10</v>
      </c>
      <c r="AE34" s="1">
        <v>1</v>
      </c>
      <c r="AF34" s="1">
        <v>0</v>
      </c>
      <c r="AG34" s="1">
        <v>0</v>
      </c>
      <c r="AH34" s="1">
        <v>5</v>
      </c>
      <c r="AI34" s="1">
        <v>9</v>
      </c>
      <c r="AJ34" s="1">
        <v>2</v>
      </c>
      <c r="AK34" s="1">
        <v>2</v>
      </c>
      <c r="AL34" s="1">
        <v>16</v>
      </c>
      <c r="AM34" s="1">
        <v>0</v>
      </c>
      <c r="AN34" s="1">
        <v>0</v>
      </c>
      <c r="AO34" s="1">
        <v>0</v>
      </c>
      <c r="AP34" s="1">
        <v>1</v>
      </c>
      <c r="AQ34" s="1">
        <v>0</v>
      </c>
      <c r="AR34" s="1">
        <v>0</v>
      </c>
      <c r="AS34" s="1">
        <v>0</v>
      </c>
      <c r="AT34" s="1">
        <v>0</v>
      </c>
      <c r="AU34" s="1">
        <v>0</v>
      </c>
      <c r="AV34" s="1">
        <v>0</v>
      </c>
      <c r="AW34" s="1">
        <v>0</v>
      </c>
      <c r="AX34" s="1">
        <v>1</v>
      </c>
      <c r="AY34" s="1">
        <v>0</v>
      </c>
      <c r="AZ34" s="1">
        <v>0</v>
      </c>
      <c r="BA34" s="1">
        <v>0</v>
      </c>
      <c r="BB34" s="1">
        <v>0</v>
      </c>
      <c r="BC34" s="1">
        <v>0</v>
      </c>
      <c r="BD34" s="1">
        <v>0</v>
      </c>
      <c r="BE34" s="1">
        <v>0</v>
      </c>
      <c r="BF34" s="1">
        <v>0</v>
      </c>
      <c r="BG34" s="1">
        <v>1</v>
      </c>
      <c r="BH34" s="1">
        <v>0</v>
      </c>
      <c r="BI34" s="1">
        <v>0</v>
      </c>
      <c r="BJ34" s="1">
        <v>0</v>
      </c>
      <c r="BK34" s="1">
        <v>0</v>
      </c>
      <c r="BL34" s="1">
        <v>0</v>
      </c>
      <c r="BM34" s="1">
        <v>1</v>
      </c>
      <c r="BN34" s="1">
        <v>0</v>
      </c>
      <c r="BO34" s="1">
        <v>0</v>
      </c>
      <c r="BP34" s="1">
        <v>0</v>
      </c>
      <c r="BQ34" s="1">
        <v>0</v>
      </c>
      <c r="BR34" s="1">
        <v>0</v>
      </c>
      <c r="BS34" s="1">
        <v>0</v>
      </c>
      <c r="BT34" s="1">
        <v>0</v>
      </c>
      <c r="BU34" s="1">
        <v>0</v>
      </c>
      <c r="BV34" s="1">
        <v>1</v>
      </c>
      <c r="BW34" s="1">
        <v>0</v>
      </c>
      <c r="BX34" s="1">
        <v>0</v>
      </c>
      <c r="BY34" s="1">
        <v>1</v>
      </c>
      <c r="BZ34" s="1">
        <v>1</v>
      </c>
      <c r="CA34" s="1">
        <v>0</v>
      </c>
      <c r="CB34" s="1">
        <v>0</v>
      </c>
      <c r="CC34" s="1">
        <v>0</v>
      </c>
      <c r="CD34" s="1">
        <v>0</v>
      </c>
      <c r="CE34" s="1">
        <v>0</v>
      </c>
      <c r="CF34" s="1">
        <v>0</v>
      </c>
      <c r="CG34" s="1">
        <v>0</v>
      </c>
      <c r="CH34" s="1">
        <v>2</v>
      </c>
      <c r="CI34" s="16">
        <v>0</v>
      </c>
    </row>
    <row r="35" spans="4:87" x14ac:dyDescent="0.25">
      <c r="D35" s="68"/>
      <c r="E35" s="8" t="s">
        <v>34</v>
      </c>
      <c r="F35" s="9"/>
      <c r="G35" s="12">
        <v>72</v>
      </c>
      <c r="H35" s="14">
        <v>0</v>
      </c>
      <c r="I35" s="2">
        <v>0</v>
      </c>
      <c r="J35" s="2">
        <v>2</v>
      </c>
      <c r="K35" s="2">
        <v>1</v>
      </c>
      <c r="L35" s="2">
        <v>2</v>
      </c>
      <c r="M35" s="2">
        <v>0</v>
      </c>
      <c r="N35" s="2">
        <v>2</v>
      </c>
      <c r="O35" s="2">
        <v>0</v>
      </c>
      <c r="P35" s="2">
        <v>0</v>
      </c>
      <c r="Q35" s="2">
        <v>0</v>
      </c>
      <c r="R35" s="2">
        <v>0</v>
      </c>
      <c r="S35" s="2">
        <v>0</v>
      </c>
      <c r="T35" s="2">
        <v>0</v>
      </c>
      <c r="U35" s="2">
        <v>0</v>
      </c>
      <c r="V35" s="2">
        <v>16</v>
      </c>
      <c r="W35" s="2">
        <v>0</v>
      </c>
      <c r="X35" s="2">
        <v>0</v>
      </c>
      <c r="Y35" s="2">
        <v>0</v>
      </c>
      <c r="Z35" s="2">
        <v>0</v>
      </c>
      <c r="AA35" s="2">
        <v>0</v>
      </c>
      <c r="AB35" s="2">
        <v>0</v>
      </c>
      <c r="AC35" s="2">
        <v>2</v>
      </c>
      <c r="AD35" s="2">
        <v>8</v>
      </c>
      <c r="AE35" s="2">
        <v>1</v>
      </c>
      <c r="AF35" s="2">
        <v>0</v>
      </c>
      <c r="AG35" s="2">
        <v>0</v>
      </c>
      <c r="AH35" s="2">
        <v>5</v>
      </c>
      <c r="AI35" s="2">
        <v>9</v>
      </c>
      <c r="AJ35" s="2">
        <v>2</v>
      </c>
      <c r="AK35" s="2">
        <v>2</v>
      </c>
      <c r="AL35" s="2">
        <v>16</v>
      </c>
      <c r="AM35" s="2">
        <v>0</v>
      </c>
      <c r="AN35" s="2">
        <v>0</v>
      </c>
      <c r="AO35" s="2">
        <v>0</v>
      </c>
      <c r="AP35" s="2">
        <v>1</v>
      </c>
      <c r="AQ35" s="2">
        <v>0</v>
      </c>
      <c r="AR35" s="2">
        <v>0</v>
      </c>
      <c r="AS35" s="2">
        <v>0</v>
      </c>
      <c r="AT35" s="2">
        <v>0</v>
      </c>
      <c r="AU35" s="2">
        <v>0</v>
      </c>
      <c r="AV35" s="2">
        <v>0</v>
      </c>
      <c r="AW35" s="2">
        <v>0</v>
      </c>
      <c r="AX35" s="2">
        <v>1</v>
      </c>
      <c r="AY35" s="2">
        <v>0</v>
      </c>
      <c r="AZ35" s="2">
        <v>0</v>
      </c>
      <c r="BA35" s="2">
        <v>0</v>
      </c>
      <c r="BB35" s="2">
        <v>0</v>
      </c>
      <c r="BC35" s="2">
        <v>0</v>
      </c>
      <c r="BD35" s="2">
        <v>0</v>
      </c>
      <c r="BE35" s="2">
        <v>0</v>
      </c>
      <c r="BF35" s="2">
        <v>0</v>
      </c>
      <c r="BG35" s="2">
        <v>1</v>
      </c>
      <c r="BH35" s="2">
        <v>0</v>
      </c>
      <c r="BI35" s="2">
        <v>0</v>
      </c>
      <c r="BJ35" s="2">
        <v>0</v>
      </c>
      <c r="BK35" s="2">
        <v>0</v>
      </c>
      <c r="BL35" s="2">
        <v>0</v>
      </c>
      <c r="BM35" s="2">
        <v>1</v>
      </c>
      <c r="BN35" s="2">
        <v>0</v>
      </c>
      <c r="BO35" s="2">
        <v>0</v>
      </c>
      <c r="BP35" s="2">
        <v>0</v>
      </c>
      <c r="BQ35" s="2">
        <v>0</v>
      </c>
      <c r="BR35" s="2">
        <v>0</v>
      </c>
      <c r="BS35" s="2">
        <v>0</v>
      </c>
      <c r="BT35" s="2">
        <v>0</v>
      </c>
      <c r="BU35" s="2">
        <v>0</v>
      </c>
      <c r="BV35" s="2">
        <v>1</v>
      </c>
      <c r="BW35" s="2">
        <v>0</v>
      </c>
      <c r="BX35" s="2">
        <v>0</v>
      </c>
      <c r="BY35" s="2">
        <v>1</v>
      </c>
      <c r="BZ35" s="2">
        <v>1</v>
      </c>
      <c r="CA35" s="2">
        <v>0</v>
      </c>
      <c r="CB35" s="2">
        <v>0</v>
      </c>
      <c r="CC35" s="2">
        <v>0</v>
      </c>
      <c r="CD35" s="2">
        <v>0</v>
      </c>
      <c r="CE35" s="2">
        <v>0</v>
      </c>
      <c r="CF35" s="2">
        <v>0</v>
      </c>
      <c r="CG35" s="2">
        <v>0</v>
      </c>
      <c r="CH35" s="2">
        <v>2</v>
      </c>
      <c r="CI35" s="15">
        <v>0</v>
      </c>
    </row>
    <row r="36" spans="4:87" x14ac:dyDescent="0.25">
      <c r="D36" s="68"/>
      <c r="E36" s="8" t="s">
        <v>35</v>
      </c>
      <c r="F36" s="9"/>
      <c r="G36" s="12">
        <v>1</v>
      </c>
      <c r="H36" s="14">
        <v>0</v>
      </c>
      <c r="I36" s="2">
        <v>0</v>
      </c>
      <c r="J36" s="2">
        <v>0</v>
      </c>
      <c r="K36" s="2">
        <v>0</v>
      </c>
      <c r="L36" s="2">
        <v>0</v>
      </c>
      <c r="M36" s="2">
        <v>0</v>
      </c>
      <c r="N36" s="2">
        <v>0</v>
      </c>
      <c r="O36" s="2">
        <v>0</v>
      </c>
      <c r="P36" s="2">
        <v>0</v>
      </c>
      <c r="Q36" s="2">
        <v>0</v>
      </c>
      <c r="R36" s="2">
        <v>0</v>
      </c>
      <c r="S36" s="2">
        <v>0</v>
      </c>
      <c r="T36" s="2">
        <v>0</v>
      </c>
      <c r="U36" s="2">
        <v>0</v>
      </c>
      <c r="V36" s="2">
        <v>0</v>
      </c>
      <c r="W36" s="2">
        <v>0</v>
      </c>
      <c r="X36" s="2">
        <v>0</v>
      </c>
      <c r="Y36" s="2">
        <v>0</v>
      </c>
      <c r="Z36" s="2">
        <v>0</v>
      </c>
      <c r="AA36" s="2">
        <v>0</v>
      </c>
      <c r="AB36" s="2">
        <v>0</v>
      </c>
      <c r="AC36" s="2">
        <v>0</v>
      </c>
      <c r="AD36" s="2">
        <v>1</v>
      </c>
      <c r="AE36" s="2">
        <v>0</v>
      </c>
      <c r="AF36" s="2">
        <v>0</v>
      </c>
      <c r="AG36" s="2">
        <v>0</v>
      </c>
      <c r="AH36" s="2">
        <v>0</v>
      </c>
      <c r="AI36" s="2">
        <v>0</v>
      </c>
      <c r="AJ36" s="2">
        <v>0</v>
      </c>
      <c r="AK36" s="2">
        <v>0</v>
      </c>
      <c r="AL36" s="2">
        <v>0</v>
      </c>
      <c r="AM36" s="2">
        <v>0</v>
      </c>
      <c r="AN36" s="2">
        <v>0</v>
      </c>
      <c r="AO36" s="2">
        <v>0</v>
      </c>
      <c r="AP36" s="2">
        <v>0</v>
      </c>
      <c r="AQ36" s="2">
        <v>0</v>
      </c>
      <c r="AR36" s="2">
        <v>0</v>
      </c>
      <c r="AS36" s="2">
        <v>0</v>
      </c>
      <c r="AT36" s="2">
        <v>0</v>
      </c>
      <c r="AU36" s="2">
        <v>0</v>
      </c>
      <c r="AV36" s="2">
        <v>0</v>
      </c>
      <c r="AW36" s="2">
        <v>0</v>
      </c>
      <c r="AX36" s="2">
        <v>0</v>
      </c>
      <c r="AY36" s="2">
        <v>0</v>
      </c>
      <c r="AZ36" s="2">
        <v>0</v>
      </c>
      <c r="BA36" s="2">
        <v>0</v>
      </c>
      <c r="BB36" s="2">
        <v>0</v>
      </c>
      <c r="BC36" s="2">
        <v>0</v>
      </c>
      <c r="BD36" s="2">
        <v>0</v>
      </c>
      <c r="BE36" s="2">
        <v>0</v>
      </c>
      <c r="BF36" s="2">
        <v>0</v>
      </c>
      <c r="BG36" s="2">
        <v>0</v>
      </c>
      <c r="BH36" s="2">
        <v>0</v>
      </c>
      <c r="BI36" s="2">
        <v>0</v>
      </c>
      <c r="BJ36" s="2">
        <v>0</v>
      </c>
      <c r="BK36" s="2">
        <v>0</v>
      </c>
      <c r="BL36" s="2">
        <v>0</v>
      </c>
      <c r="BM36" s="2">
        <v>0</v>
      </c>
      <c r="BN36" s="2">
        <v>0</v>
      </c>
      <c r="BO36" s="2">
        <v>0</v>
      </c>
      <c r="BP36" s="2">
        <v>0</v>
      </c>
      <c r="BQ36" s="2">
        <v>0</v>
      </c>
      <c r="BR36" s="2">
        <v>0</v>
      </c>
      <c r="BS36" s="2">
        <v>0</v>
      </c>
      <c r="BT36" s="2">
        <v>0</v>
      </c>
      <c r="BU36" s="2">
        <v>0</v>
      </c>
      <c r="BV36" s="2">
        <v>0</v>
      </c>
      <c r="BW36" s="2">
        <v>0</v>
      </c>
      <c r="BX36" s="2">
        <v>0</v>
      </c>
      <c r="BY36" s="2">
        <v>0</v>
      </c>
      <c r="BZ36" s="2">
        <v>0</v>
      </c>
      <c r="CA36" s="2">
        <v>0</v>
      </c>
      <c r="CB36" s="2">
        <v>0</v>
      </c>
      <c r="CC36" s="2">
        <v>0</v>
      </c>
      <c r="CD36" s="2">
        <v>0</v>
      </c>
      <c r="CE36" s="2">
        <v>0</v>
      </c>
      <c r="CF36" s="2">
        <v>0</v>
      </c>
      <c r="CG36" s="2">
        <v>0</v>
      </c>
      <c r="CH36" s="2">
        <v>0</v>
      </c>
      <c r="CI36" s="15">
        <v>0</v>
      </c>
    </row>
    <row r="37" spans="4:87" x14ac:dyDescent="0.25">
      <c r="D37" s="68"/>
      <c r="E37" s="8" t="s">
        <v>36</v>
      </c>
      <c r="F37" s="9"/>
      <c r="G37" s="12">
        <v>1</v>
      </c>
      <c r="H37" s="14">
        <v>0</v>
      </c>
      <c r="I37" s="2">
        <v>0</v>
      </c>
      <c r="J37" s="2">
        <v>0</v>
      </c>
      <c r="K37" s="2">
        <v>0</v>
      </c>
      <c r="L37" s="2">
        <v>0</v>
      </c>
      <c r="M37" s="2">
        <v>0</v>
      </c>
      <c r="N37" s="2">
        <v>0</v>
      </c>
      <c r="O37" s="2">
        <v>0</v>
      </c>
      <c r="P37" s="2">
        <v>0</v>
      </c>
      <c r="Q37" s="2">
        <v>0</v>
      </c>
      <c r="R37" s="2">
        <v>0</v>
      </c>
      <c r="S37" s="2">
        <v>0</v>
      </c>
      <c r="T37" s="2">
        <v>0</v>
      </c>
      <c r="U37" s="2">
        <v>0</v>
      </c>
      <c r="V37" s="2">
        <v>0</v>
      </c>
      <c r="W37" s="2">
        <v>0</v>
      </c>
      <c r="X37" s="2">
        <v>0</v>
      </c>
      <c r="Y37" s="2">
        <v>0</v>
      </c>
      <c r="Z37" s="2">
        <v>0</v>
      </c>
      <c r="AA37" s="2">
        <v>0</v>
      </c>
      <c r="AB37" s="2">
        <v>0</v>
      </c>
      <c r="AC37" s="2">
        <v>0</v>
      </c>
      <c r="AD37" s="2">
        <v>1</v>
      </c>
      <c r="AE37" s="2">
        <v>0</v>
      </c>
      <c r="AF37" s="2">
        <v>0</v>
      </c>
      <c r="AG37" s="2">
        <v>0</v>
      </c>
      <c r="AH37" s="2">
        <v>0</v>
      </c>
      <c r="AI37" s="2">
        <v>0</v>
      </c>
      <c r="AJ37" s="2">
        <v>0</v>
      </c>
      <c r="AK37" s="2">
        <v>0</v>
      </c>
      <c r="AL37" s="2">
        <v>0</v>
      </c>
      <c r="AM37" s="2">
        <v>0</v>
      </c>
      <c r="AN37" s="2">
        <v>0</v>
      </c>
      <c r="AO37" s="2">
        <v>0</v>
      </c>
      <c r="AP37" s="2">
        <v>0</v>
      </c>
      <c r="AQ37" s="2">
        <v>0</v>
      </c>
      <c r="AR37" s="2">
        <v>0</v>
      </c>
      <c r="AS37" s="2">
        <v>0</v>
      </c>
      <c r="AT37" s="2">
        <v>0</v>
      </c>
      <c r="AU37" s="2">
        <v>0</v>
      </c>
      <c r="AV37" s="2">
        <v>0</v>
      </c>
      <c r="AW37" s="2">
        <v>0</v>
      </c>
      <c r="AX37" s="2">
        <v>0</v>
      </c>
      <c r="AY37" s="2">
        <v>0</v>
      </c>
      <c r="AZ37" s="2">
        <v>0</v>
      </c>
      <c r="BA37" s="2">
        <v>0</v>
      </c>
      <c r="BB37" s="2">
        <v>0</v>
      </c>
      <c r="BC37" s="2">
        <v>0</v>
      </c>
      <c r="BD37" s="2">
        <v>0</v>
      </c>
      <c r="BE37" s="2">
        <v>0</v>
      </c>
      <c r="BF37" s="2">
        <v>0</v>
      </c>
      <c r="BG37" s="2">
        <v>0</v>
      </c>
      <c r="BH37" s="2">
        <v>0</v>
      </c>
      <c r="BI37" s="2">
        <v>0</v>
      </c>
      <c r="BJ37" s="2">
        <v>0</v>
      </c>
      <c r="BK37" s="2">
        <v>0</v>
      </c>
      <c r="BL37" s="2">
        <v>0</v>
      </c>
      <c r="BM37" s="2">
        <v>0</v>
      </c>
      <c r="BN37" s="2">
        <v>0</v>
      </c>
      <c r="BO37" s="2">
        <v>0</v>
      </c>
      <c r="BP37" s="2">
        <v>0</v>
      </c>
      <c r="BQ37" s="2">
        <v>0</v>
      </c>
      <c r="BR37" s="2">
        <v>0</v>
      </c>
      <c r="BS37" s="2">
        <v>0</v>
      </c>
      <c r="BT37" s="2">
        <v>0</v>
      </c>
      <c r="BU37" s="2">
        <v>0</v>
      </c>
      <c r="BV37" s="2">
        <v>0</v>
      </c>
      <c r="BW37" s="2">
        <v>0</v>
      </c>
      <c r="BX37" s="2">
        <v>0</v>
      </c>
      <c r="BY37" s="2">
        <v>0</v>
      </c>
      <c r="BZ37" s="2">
        <v>0</v>
      </c>
      <c r="CA37" s="2">
        <v>0</v>
      </c>
      <c r="CB37" s="2">
        <v>0</v>
      </c>
      <c r="CC37" s="2">
        <v>0</v>
      </c>
      <c r="CD37" s="2">
        <v>0</v>
      </c>
      <c r="CE37" s="2">
        <v>0</v>
      </c>
      <c r="CF37" s="2">
        <v>0</v>
      </c>
      <c r="CG37" s="2">
        <v>0</v>
      </c>
      <c r="CH37" s="2">
        <v>0</v>
      </c>
      <c r="CI37" s="15">
        <v>0</v>
      </c>
    </row>
    <row r="38" spans="4:87" x14ac:dyDescent="0.25">
      <c r="D38" s="68"/>
      <c r="E38" s="8" t="s">
        <v>38</v>
      </c>
      <c r="F38" s="9"/>
      <c r="G38" s="12">
        <v>1</v>
      </c>
      <c r="H38" s="14">
        <v>0</v>
      </c>
      <c r="I38" s="2">
        <v>0</v>
      </c>
      <c r="J38" s="2">
        <v>0</v>
      </c>
      <c r="K38" s="2">
        <v>0</v>
      </c>
      <c r="L38" s="2">
        <v>0</v>
      </c>
      <c r="M38" s="2">
        <v>0</v>
      </c>
      <c r="N38" s="2">
        <v>0</v>
      </c>
      <c r="O38" s="2">
        <v>0</v>
      </c>
      <c r="P38" s="2">
        <v>0</v>
      </c>
      <c r="Q38" s="2">
        <v>0</v>
      </c>
      <c r="R38" s="2">
        <v>0</v>
      </c>
      <c r="S38" s="2">
        <v>0</v>
      </c>
      <c r="T38" s="2">
        <v>0</v>
      </c>
      <c r="U38" s="2">
        <v>0</v>
      </c>
      <c r="V38" s="2">
        <v>1</v>
      </c>
      <c r="W38" s="2">
        <v>0</v>
      </c>
      <c r="X38" s="2">
        <v>0</v>
      </c>
      <c r="Y38" s="2">
        <v>0</v>
      </c>
      <c r="Z38" s="2">
        <v>0</v>
      </c>
      <c r="AA38" s="2">
        <v>0</v>
      </c>
      <c r="AB38" s="2">
        <v>0</v>
      </c>
      <c r="AC38" s="2">
        <v>0</v>
      </c>
      <c r="AD38" s="2">
        <v>0</v>
      </c>
      <c r="AE38" s="2">
        <v>0</v>
      </c>
      <c r="AF38" s="2">
        <v>0</v>
      </c>
      <c r="AG38" s="2">
        <v>0</v>
      </c>
      <c r="AH38" s="2">
        <v>0</v>
      </c>
      <c r="AI38" s="2">
        <v>0</v>
      </c>
      <c r="AJ38" s="2">
        <v>0</v>
      </c>
      <c r="AK38" s="2">
        <v>0</v>
      </c>
      <c r="AL38" s="2">
        <v>0</v>
      </c>
      <c r="AM38" s="2">
        <v>0</v>
      </c>
      <c r="AN38" s="2">
        <v>0</v>
      </c>
      <c r="AO38" s="2">
        <v>0</v>
      </c>
      <c r="AP38" s="2">
        <v>0</v>
      </c>
      <c r="AQ38" s="2">
        <v>0</v>
      </c>
      <c r="AR38" s="2">
        <v>0</v>
      </c>
      <c r="AS38" s="2">
        <v>0</v>
      </c>
      <c r="AT38" s="2">
        <v>0</v>
      </c>
      <c r="AU38" s="2">
        <v>0</v>
      </c>
      <c r="AV38" s="2">
        <v>0</v>
      </c>
      <c r="AW38" s="2">
        <v>0</v>
      </c>
      <c r="AX38" s="2">
        <v>0</v>
      </c>
      <c r="AY38" s="2">
        <v>0</v>
      </c>
      <c r="AZ38" s="2">
        <v>0</v>
      </c>
      <c r="BA38" s="2">
        <v>0</v>
      </c>
      <c r="BB38" s="2">
        <v>0</v>
      </c>
      <c r="BC38" s="2">
        <v>0</v>
      </c>
      <c r="BD38" s="2">
        <v>0</v>
      </c>
      <c r="BE38" s="2">
        <v>0</v>
      </c>
      <c r="BF38" s="2">
        <v>0</v>
      </c>
      <c r="BG38" s="2">
        <v>0</v>
      </c>
      <c r="BH38" s="2">
        <v>0</v>
      </c>
      <c r="BI38" s="2">
        <v>0</v>
      </c>
      <c r="BJ38" s="2">
        <v>0</v>
      </c>
      <c r="BK38" s="2">
        <v>0</v>
      </c>
      <c r="BL38" s="2">
        <v>0</v>
      </c>
      <c r="BM38" s="2">
        <v>0</v>
      </c>
      <c r="BN38" s="2">
        <v>0</v>
      </c>
      <c r="BO38" s="2">
        <v>0</v>
      </c>
      <c r="BP38" s="2">
        <v>0</v>
      </c>
      <c r="BQ38" s="2">
        <v>0</v>
      </c>
      <c r="BR38" s="2">
        <v>0</v>
      </c>
      <c r="BS38" s="2">
        <v>0</v>
      </c>
      <c r="BT38" s="2">
        <v>0</v>
      </c>
      <c r="BU38" s="2">
        <v>0</v>
      </c>
      <c r="BV38" s="2">
        <v>0</v>
      </c>
      <c r="BW38" s="2">
        <v>0</v>
      </c>
      <c r="BX38" s="2">
        <v>0</v>
      </c>
      <c r="BY38" s="2">
        <v>0</v>
      </c>
      <c r="BZ38" s="2">
        <v>0</v>
      </c>
      <c r="CA38" s="2">
        <v>0</v>
      </c>
      <c r="CB38" s="2">
        <v>0</v>
      </c>
      <c r="CC38" s="2">
        <v>0</v>
      </c>
      <c r="CD38" s="2">
        <v>0</v>
      </c>
      <c r="CE38" s="2">
        <v>0</v>
      </c>
      <c r="CF38" s="2">
        <v>0</v>
      </c>
      <c r="CG38" s="2">
        <v>0</v>
      </c>
      <c r="CH38" s="2">
        <v>0</v>
      </c>
      <c r="CI38" s="15">
        <v>0</v>
      </c>
    </row>
    <row r="39" spans="4:87" x14ac:dyDescent="0.25">
      <c r="D39" s="68"/>
      <c r="E39" s="8" t="s">
        <v>37</v>
      </c>
      <c r="F39" s="9"/>
      <c r="G39" s="12">
        <v>0</v>
      </c>
      <c r="H39" s="14">
        <v>0</v>
      </c>
      <c r="I39" s="2">
        <v>0</v>
      </c>
      <c r="J39" s="2">
        <v>0</v>
      </c>
      <c r="K39" s="2">
        <v>0</v>
      </c>
      <c r="L39" s="2">
        <v>0</v>
      </c>
      <c r="M39" s="2">
        <v>0</v>
      </c>
      <c r="N39" s="2">
        <v>0</v>
      </c>
      <c r="O39" s="2">
        <v>0</v>
      </c>
      <c r="P39" s="2">
        <v>0</v>
      </c>
      <c r="Q39" s="2">
        <v>0</v>
      </c>
      <c r="R39" s="2">
        <v>0</v>
      </c>
      <c r="S39" s="2">
        <v>0</v>
      </c>
      <c r="T39" s="2">
        <v>0</v>
      </c>
      <c r="U39" s="2">
        <v>0</v>
      </c>
      <c r="V39" s="2">
        <v>0</v>
      </c>
      <c r="W39" s="2">
        <v>0</v>
      </c>
      <c r="X39" s="2">
        <v>0</v>
      </c>
      <c r="Y39" s="2">
        <v>0</v>
      </c>
      <c r="Z39" s="2">
        <v>0</v>
      </c>
      <c r="AA39" s="2">
        <v>0</v>
      </c>
      <c r="AB39" s="2">
        <v>0</v>
      </c>
      <c r="AC39" s="2">
        <v>0</v>
      </c>
      <c r="AD39" s="2">
        <v>0</v>
      </c>
      <c r="AE39" s="2">
        <v>0</v>
      </c>
      <c r="AF39" s="2">
        <v>0</v>
      </c>
      <c r="AG39" s="2">
        <v>0</v>
      </c>
      <c r="AH39" s="2">
        <v>0</v>
      </c>
      <c r="AI39" s="2">
        <v>0</v>
      </c>
      <c r="AJ39" s="2">
        <v>0</v>
      </c>
      <c r="AK39" s="2">
        <v>0</v>
      </c>
      <c r="AL39" s="2">
        <v>0</v>
      </c>
      <c r="AM39" s="2">
        <v>0</v>
      </c>
      <c r="AN39" s="2">
        <v>0</v>
      </c>
      <c r="AO39" s="2">
        <v>0</v>
      </c>
      <c r="AP39" s="2">
        <v>0</v>
      </c>
      <c r="AQ39" s="2">
        <v>0</v>
      </c>
      <c r="AR39" s="2">
        <v>0</v>
      </c>
      <c r="AS39" s="2">
        <v>0</v>
      </c>
      <c r="AT39" s="2">
        <v>0</v>
      </c>
      <c r="AU39" s="2">
        <v>0</v>
      </c>
      <c r="AV39" s="2">
        <v>0</v>
      </c>
      <c r="AW39" s="2">
        <v>0</v>
      </c>
      <c r="AX39" s="2">
        <v>0</v>
      </c>
      <c r="AY39" s="2">
        <v>0</v>
      </c>
      <c r="AZ39" s="2">
        <v>0</v>
      </c>
      <c r="BA39" s="2">
        <v>0</v>
      </c>
      <c r="BB39" s="2">
        <v>0</v>
      </c>
      <c r="BC39" s="2">
        <v>0</v>
      </c>
      <c r="BD39" s="2">
        <v>0</v>
      </c>
      <c r="BE39" s="2">
        <v>0</v>
      </c>
      <c r="BF39" s="2">
        <v>0</v>
      </c>
      <c r="BG39" s="2">
        <v>0</v>
      </c>
      <c r="BH39" s="2">
        <v>0</v>
      </c>
      <c r="BI39" s="2">
        <v>0</v>
      </c>
      <c r="BJ39" s="2">
        <v>0</v>
      </c>
      <c r="BK39" s="2">
        <v>0</v>
      </c>
      <c r="BL39" s="2">
        <v>0</v>
      </c>
      <c r="BM39" s="2">
        <v>0</v>
      </c>
      <c r="BN39" s="2">
        <v>0</v>
      </c>
      <c r="BO39" s="2">
        <v>0</v>
      </c>
      <c r="BP39" s="2">
        <v>0</v>
      </c>
      <c r="BQ39" s="2">
        <v>0</v>
      </c>
      <c r="BR39" s="2">
        <v>0</v>
      </c>
      <c r="BS39" s="2">
        <v>0</v>
      </c>
      <c r="BT39" s="2">
        <v>0</v>
      </c>
      <c r="BU39" s="2">
        <v>0</v>
      </c>
      <c r="BV39" s="2">
        <v>0</v>
      </c>
      <c r="BW39" s="2">
        <v>0</v>
      </c>
      <c r="BX39" s="2">
        <v>0</v>
      </c>
      <c r="BY39" s="2">
        <v>0</v>
      </c>
      <c r="BZ39" s="2">
        <v>0</v>
      </c>
      <c r="CA39" s="2">
        <v>0</v>
      </c>
      <c r="CB39" s="2">
        <v>0</v>
      </c>
      <c r="CC39" s="2">
        <v>0</v>
      </c>
      <c r="CD39" s="2">
        <v>0</v>
      </c>
      <c r="CE39" s="2">
        <v>0</v>
      </c>
      <c r="CF39" s="2">
        <v>0</v>
      </c>
      <c r="CG39" s="2">
        <v>0</v>
      </c>
      <c r="CH39" s="2">
        <v>0</v>
      </c>
      <c r="CI39" s="15">
        <v>0</v>
      </c>
    </row>
    <row r="40" spans="4:87" x14ac:dyDescent="0.25">
      <c r="D40" s="68"/>
      <c r="E40" s="8" t="s">
        <v>39</v>
      </c>
      <c r="F40" s="9"/>
      <c r="G40" s="12">
        <v>0</v>
      </c>
      <c r="H40" s="14">
        <v>0</v>
      </c>
      <c r="I40" s="2">
        <v>0</v>
      </c>
      <c r="J40" s="2">
        <v>0</v>
      </c>
      <c r="K40" s="2">
        <v>0</v>
      </c>
      <c r="L40" s="2">
        <v>0</v>
      </c>
      <c r="M40" s="2">
        <v>0</v>
      </c>
      <c r="N40" s="2">
        <v>0</v>
      </c>
      <c r="O40" s="2">
        <v>0</v>
      </c>
      <c r="P40" s="2">
        <v>0</v>
      </c>
      <c r="Q40" s="2">
        <v>0</v>
      </c>
      <c r="R40" s="2">
        <v>0</v>
      </c>
      <c r="S40" s="2">
        <v>0</v>
      </c>
      <c r="T40" s="2">
        <v>0</v>
      </c>
      <c r="U40" s="2">
        <v>0</v>
      </c>
      <c r="V40" s="2">
        <v>0</v>
      </c>
      <c r="W40" s="2">
        <v>0</v>
      </c>
      <c r="X40" s="2">
        <v>0</v>
      </c>
      <c r="Y40" s="2">
        <v>0</v>
      </c>
      <c r="Z40" s="2">
        <v>0</v>
      </c>
      <c r="AA40" s="2">
        <v>0</v>
      </c>
      <c r="AB40" s="2">
        <v>0</v>
      </c>
      <c r="AC40" s="2">
        <v>0</v>
      </c>
      <c r="AD40" s="2">
        <v>0</v>
      </c>
      <c r="AE40" s="2">
        <v>0</v>
      </c>
      <c r="AF40" s="2">
        <v>0</v>
      </c>
      <c r="AG40" s="2">
        <v>0</v>
      </c>
      <c r="AH40" s="2">
        <v>0</v>
      </c>
      <c r="AI40" s="2">
        <v>0</v>
      </c>
      <c r="AJ40" s="2">
        <v>0</v>
      </c>
      <c r="AK40" s="2">
        <v>0</v>
      </c>
      <c r="AL40" s="2">
        <v>0</v>
      </c>
      <c r="AM40" s="2">
        <v>0</v>
      </c>
      <c r="AN40" s="2">
        <v>0</v>
      </c>
      <c r="AO40" s="2">
        <v>0</v>
      </c>
      <c r="AP40" s="2">
        <v>0</v>
      </c>
      <c r="AQ40" s="2">
        <v>0</v>
      </c>
      <c r="AR40" s="2">
        <v>0</v>
      </c>
      <c r="AS40" s="2">
        <v>0</v>
      </c>
      <c r="AT40" s="2">
        <v>0</v>
      </c>
      <c r="AU40" s="2">
        <v>0</v>
      </c>
      <c r="AV40" s="2">
        <v>0</v>
      </c>
      <c r="AW40" s="2">
        <v>0</v>
      </c>
      <c r="AX40" s="2">
        <v>0</v>
      </c>
      <c r="AY40" s="2">
        <v>0</v>
      </c>
      <c r="AZ40" s="2">
        <v>0</v>
      </c>
      <c r="BA40" s="2">
        <v>0</v>
      </c>
      <c r="BB40" s="2">
        <v>0</v>
      </c>
      <c r="BC40" s="2">
        <v>0</v>
      </c>
      <c r="BD40" s="2">
        <v>0</v>
      </c>
      <c r="BE40" s="2">
        <v>0</v>
      </c>
      <c r="BF40" s="2">
        <v>0</v>
      </c>
      <c r="BG40" s="2">
        <v>0</v>
      </c>
      <c r="BH40" s="2">
        <v>0</v>
      </c>
      <c r="BI40" s="2">
        <v>0</v>
      </c>
      <c r="BJ40" s="2">
        <v>0</v>
      </c>
      <c r="BK40" s="2">
        <v>0</v>
      </c>
      <c r="BL40" s="2">
        <v>0</v>
      </c>
      <c r="BM40" s="2">
        <v>0</v>
      </c>
      <c r="BN40" s="2">
        <v>0</v>
      </c>
      <c r="BO40" s="2">
        <v>0</v>
      </c>
      <c r="BP40" s="2">
        <v>0</v>
      </c>
      <c r="BQ40" s="2">
        <v>0</v>
      </c>
      <c r="BR40" s="2">
        <v>0</v>
      </c>
      <c r="BS40" s="2">
        <v>0</v>
      </c>
      <c r="BT40" s="2">
        <v>0</v>
      </c>
      <c r="BU40" s="2">
        <v>0</v>
      </c>
      <c r="BV40" s="2">
        <v>0</v>
      </c>
      <c r="BW40" s="2">
        <v>0</v>
      </c>
      <c r="BX40" s="2">
        <v>0</v>
      </c>
      <c r="BY40" s="2">
        <v>0</v>
      </c>
      <c r="BZ40" s="2">
        <v>0</v>
      </c>
      <c r="CA40" s="2">
        <v>0</v>
      </c>
      <c r="CB40" s="2">
        <v>0</v>
      </c>
      <c r="CC40" s="2">
        <v>0</v>
      </c>
      <c r="CD40" s="2">
        <v>0</v>
      </c>
      <c r="CE40" s="2">
        <v>0</v>
      </c>
      <c r="CF40" s="2">
        <v>0</v>
      </c>
      <c r="CG40" s="2">
        <v>0</v>
      </c>
      <c r="CH40" s="2">
        <v>0</v>
      </c>
      <c r="CI40" s="15">
        <v>0</v>
      </c>
    </row>
    <row r="41" spans="4:87" x14ac:dyDescent="0.25">
      <c r="D41" s="68"/>
      <c r="E41" s="8" t="s">
        <v>42</v>
      </c>
      <c r="F41" s="9"/>
      <c r="G41" s="12">
        <v>47</v>
      </c>
      <c r="H41" s="14">
        <v>0</v>
      </c>
      <c r="I41" s="2">
        <v>0</v>
      </c>
      <c r="J41" s="2">
        <v>0</v>
      </c>
      <c r="K41" s="2">
        <v>0</v>
      </c>
      <c r="L41" s="2">
        <v>0</v>
      </c>
      <c r="M41" s="2">
        <v>0</v>
      </c>
      <c r="N41" s="2">
        <v>1</v>
      </c>
      <c r="O41" s="2">
        <v>0</v>
      </c>
      <c r="P41" s="2">
        <v>0</v>
      </c>
      <c r="Q41" s="2">
        <v>0</v>
      </c>
      <c r="R41" s="2">
        <v>0</v>
      </c>
      <c r="S41" s="2">
        <v>0</v>
      </c>
      <c r="T41" s="2">
        <v>0</v>
      </c>
      <c r="U41" s="2">
        <v>0</v>
      </c>
      <c r="V41" s="2">
        <v>11</v>
      </c>
      <c r="W41" s="2">
        <v>0</v>
      </c>
      <c r="X41" s="2">
        <v>0</v>
      </c>
      <c r="Y41" s="2">
        <v>0</v>
      </c>
      <c r="Z41" s="2">
        <v>0</v>
      </c>
      <c r="AA41" s="2">
        <v>0</v>
      </c>
      <c r="AB41" s="2">
        <v>0</v>
      </c>
      <c r="AC41" s="2">
        <v>0</v>
      </c>
      <c r="AD41" s="2">
        <v>10</v>
      </c>
      <c r="AE41" s="2">
        <v>1</v>
      </c>
      <c r="AF41" s="2">
        <v>0</v>
      </c>
      <c r="AG41" s="2">
        <v>0</v>
      </c>
      <c r="AH41" s="2">
        <v>4</v>
      </c>
      <c r="AI41" s="2">
        <v>2</v>
      </c>
      <c r="AJ41" s="2">
        <v>0</v>
      </c>
      <c r="AK41" s="2">
        <v>0</v>
      </c>
      <c r="AL41" s="2">
        <v>12</v>
      </c>
      <c r="AM41" s="2">
        <v>1</v>
      </c>
      <c r="AN41" s="2">
        <v>0</v>
      </c>
      <c r="AO41" s="2">
        <v>2</v>
      </c>
      <c r="AP41" s="2">
        <v>1</v>
      </c>
      <c r="AQ41" s="2">
        <v>0</v>
      </c>
      <c r="AR41" s="2">
        <v>0</v>
      </c>
      <c r="AS41" s="2">
        <v>0</v>
      </c>
      <c r="AT41" s="2">
        <v>0</v>
      </c>
      <c r="AU41" s="2">
        <v>0</v>
      </c>
      <c r="AV41" s="2">
        <v>0</v>
      </c>
      <c r="AW41" s="2">
        <v>0</v>
      </c>
      <c r="AX41" s="2">
        <v>0</v>
      </c>
      <c r="AY41" s="2">
        <v>0</v>
      </c>
      <c r="AZ41" s="2">
        <v>0</v>
      </c>
      <c r="BA41" s="2">
        <v>0</v>
      </c>
      <c r="BB41" s="2">
        <v>0</v>
      </c>
      <c r="BC41" s="2">
        <v>0</v>
      </c>
      <c r="BD41" s="2">
        <v>1</v>
      </c>
      <c r="BE41" s="2">
        <v>0</v>
      </c>
      <c r="BF41" s="2">
        <v>0</v>
      </c>
      <c r="BG41" s="2">
        <v>0</v>
      </c>
      <c r="BH41" s="2">
        <v>0</v>
      </c>
      <c r="BI41" s="2">
        <v>0</v>
      </c>
      <c r="BJ41" s="2">
        <v>0</v>
      </c>
      <c r="BK41" s="2">
        <v>0</v>
      </c>
      <c r="BL41" s="2">
        <v>0</v>
      </c>
      <c r="BM41" s="2">
        <v>0</v>
      </c>
      <c r="BN41" s="2">
        <v>0</v>
      </c>
      <c r="BO41" s="2">
        <v>0</v>
      </c>
      <c r="BP41" s="2">
        <v>0</v>
      </c>
      <c r="BQ41" s="2">
        <v>0</v>
      </c>
      <c r="BR41" s="2">
        <v>0</v>
      </c>
      <c r="BS41" s="2">
        <v>0</v>
      </c>
      <c r="BT41" s="2">
        <v>0</v>
      </c>
      <c r="BU41" s="2">
        <v>0</v>
      </c>
      <c r="BV41" s="2">
        <v>0</v>
      </c>
      <c r="BW41" s="2">
        <v>1</v>
      </c>
      <c r="BX41" s="2">
        <v>1</v>
      </c>
      <c r="BY41" s="2">
        <v>1</v>
      </c>
      <c r="BZ41" s="2">
        <v>0</v>
      </c>
      <c r="CA41" s="2">
        <v>0</v>
      </c>
      <c r="CB41" s="2">
        <v>0</v>
      </c>
      <c r="CC41" s="2">
        <v>0</v>
      </c>
      <c r="CD41" s="2">
        <v>0</v>
      </c>
      <c r="CE41" s="2">
        <v>0</v>
      </c>
      <c r="CF41" s="2">
        <v>0</v>
      </c>
      <c r="CG41" s="2">
        <v>0</v>
      </c>
      <c r="CH41" s="2">
        <v>1</v>
      </c>
      <c r="CI41" s="15">
        <v>0</v>
      </c>
    </row>
    <row r="42" spans="4:87" x14ac:dyDescent="0.25">
      <c r="D42" s="68"/>
      <c r="E42" s="8" t="s">
        <v>34</v>
      </c>
      <c r="F42" s="9"/>
      <c r="G42" s="12">
        <v>44</v>
      </c>
      <c r="H42" s="14">
        <v>0</v>
      </c>
      <c r="I42" s="2">
        <v>0</v>
      </c>
      <c r="J42" s="2">
        <v>0</v>
      </c>
      <c r="K42" s="2">
        <v>0</v>
      </c>
      <c r="L42" s="2">
        <v>0</v>
      </c>
      <c r="M42" s="2">
        <v>0</v>
      </c>
      <c r="N42" s="2">
        <v>1</v>
      </c>
      <c r="O42" s="2">
        <v>0</v>
      </c>
      <c r="P42" s="2">
        <v>0</v>
      </c>
      <c r="Q42" s="2">
        <v>0</v>
      </c>
      <c r="R42" s="2">
        <v>0</v>
      </c>
      <c r="S42" s="2">
        <v>0</v>
      </c>
      <c r="T42" s="2">
        <v>0</v>
      </c>
      <c r="U42" s="2">
        <v>0</v>
      </c>
      <c r="V42" s="2">
        <v>10</v>
      </c>
      <c r="W42" s="2">
        <v>0</v>
      </c>
      <c r="X42" s="2">
        <v>0</v>
      </c>
      <c r="Y42" s="2">
        <v>0</v>
      </c>
      <c r="Z42" s="2">
        <v>0</v>
      </c>
      <c r="AA42" s="2">
        <v>0</v>
      </c>
      <c r="AB42" s="2">
        <v>0</v>
      </c>
      <c r="AC42" s="2">
        <v>0</v>
      </c>
      <c r="AD42" s="2">
        <v>8</v>
      </c>
      <c r="AE42" s="2">
        <v>1</v>
      </c>
      <c r="AF42" s="2">
        <v>0</v>
      </c>
      <c r="AG42" s="2">
        <v>0</v>
      </c>
      <c r="AH42" s="2">
        <v>4</v>
      </c>
      <c r="AI42" s="2">
        <v>2</v>
      </c>
      <c r="AJ42" s="2">
        <v>0</v>
      </c>
      <c r="AK42" s="2">
        <v>0</v>
      </c>
      <c r="AL42" s="2">
        <v>12</v>
      </c>
      <c r="AM42" s="2">
        <v>1</v>
      </c>
      <c r="AN42" s="2">
        <v>0</v>
      </c>
      <c r="AO42" s="2">
        <v>2</v>
      </c>
      <c r="AP42" s="2">
        <v>1</v>
      </c>
      <c r="AQ42" s="2">
        <v>0</v>
      </c>
      <c r="AR42" s="2">
        <v>0</v>
      </c>
      <c r="AS42" s="2">
        <v>0</v>
      </c>
      <c r="AT42" s="2">
        <v>0</v>
      </c>
      <c r="AU42" s="2">
        <v>0</v>
      </c>
      <c r="AV42" s="2">
        <v>0</v>
      </c>
      <c r="AW42" s="2">
        <v>0</v>
      </c>
      <c r="AX42" s="2">
        <v>0</v>
      </c>
      <c r="AY42" s="2">
        <v>0</v>
      </c>
      <c r="AZ42" s="2">
        <v>0</v>
      </c>
      <c r="BA42" s="2">
        <v>0</v>
      </c>
      <c r="BB42" s="2">
        <v>0</v>
      </c>
      <c r="BC42" s="2">
        <v>0</v>
      </c>
      <c r="BD42" s="2">
        <v>1</v>
      </c>
      <c r="BE42" s="2">
        <v>0</v>
      </c>
      <c r="BF42" s="2">
        <v>0</v>
      </c>
      <c r="BG42" s="2">
        <v>0</v>
      </c>
      <c r="BH42" s="2">
        <v>0</v>
      </c>
      <c r="BI42" s="2">
        <v>0</v>
      </c>
      <c r="BJ42" s="2">
        <v>0</v>
      </c>
      <c r="BK42" s="2">
        <v>0</v>
      </c>
      <c r="BL42" s="2">
        <v>0</v>
      </c>
      <c r="BM42" s="2">
        <v>0</v>
      </c>
      <c r="BN42" s="2">
        <v>0</v>
      </c>
      <c r="BO42" s="2">
        <v>0</v>
      </c>
      <c r="BP42" s="2">
        <v>0</v>
      </c>
      <c r="BQ42" s="2">
        <v>0</v>
      </c>
      <c r="BR42" s="2">
        <v>0</v>
      </c>
      <c r="BS42" s="2">
        <v>0</v>
      </c>
      <c r="BT42" s="2">
        <v>0</v>
      </c>
      <c r="BU42" s="2">
        <v>0</v>
      </c>
      <c r="BV42" s="2">
        <v>0</v>
      </c>
      <c r="BW42" s="2">
        <v>1</v>
      </c>
      <c r="BX42" s="2">
        <v>1</v>
      </c>
      <c r="BY42" s="2">
        <v>1</v>
      </c>
      <c r="BZ42" s="2">
        <v>0</v>
      </c>
      <c r="CA42" s="2">
        <v>0</v>
      </c>
      <c r="CB42" s="2">
        <v>0</v>
      </c>
      <c r="CC42" s="2">
        <v>0</v>
      </c>
      <c r="CD42" s="2">
        <v>0</v>
      </c>
      <c r="CE42" s="2">
        <v>0</v>
      </c>
      <c r="CF42" s="2">
        <v>0</v>
      </c>
      <c r="CG42" s="2">
        <v>0</v>
      </c>
      <c r="CH42" s="2">
        <v>1</v>
      </c>
      <c r="CI42" s="15">
        <v>0</v>
      </c>
    </row>
    <row r="43" spans="4:87" x14ac:dyDescent="0.25">
      <c r="D43" s="68"/>
      <c r="E43" s="8" t="s">
        <v>35</v>
      </c>
      <c r="F43" s="9"/>
      <c r="G43" s="12">
        <v>1</v>
      </c>
      <c r="H43" s="14">
        <v>0</v>
      </c>
      <c r="I43" s="2">
        <v>0</v>
      </c>
      <c r="J43" s="2">
        <v>0</v>
      </c>
      <c r="K43" s="2">
        <v>0</v>
      </c>
      <c r="L43" s="2">
        <v>0</v>
      </c>
      <c r="M43" s="2">
        <v>0</v>
      </c>
      <c r="N43" s="2">
        <v>0</v>
      </c>
      <c r="O43" s="2">
        <v>0</v>
      </c>
      <c r="P43" s="2">
        <v>0</v>
      </c>
      <c r="Q43" s="2">
        <v>0</v>
      </c>
      <c r="R43" s="2">
        <v>0</v>
      </c>
      <c r="S43" s="2">
        <v>0</v>
      </c>
      <c r="T43" s="2">
        <v>0</v>
      </c>
      <c r="U43" s="2">
        <v>0</v>
      </c>
      <c r="V43" s="2">
        <v>1</v>
      </c>
      <c r="W43" s="2">
        <v>0</v>
      </c>
      <c r="X43" s="2">
        <v>0</v>
      </c>
      <c r="Y43" s="2">
        <v>0</v>
      </c>
      <c r="Z43" s="2">
        <v>0</v>
      </c>
      <c r="AA43" s="2">
        <v>0</v>
      </c>
      <c r="AB43" s="2">
        <v>0</v>
      </c>
      <c r="AC43" s="2">
        <v>0</v>
      </c>
      <c r="AD43" s="2">
        <v>0</v>
      </c>
      <c r="AE43" s="2">
        <v>0</v>
      </c>
      <c r="AF43" s="2">
        <v>0</v>
      </c>
      <c r="AG43" s="2">
        <v>0</v>
      </c>
      <c r="AH43" s="2">
        <v>0</v>
      </c>
      <c r="AI43" s="2">
        <v>0</v>
      </c>
      <c r="AJ43" s="2">
        <v>0</v>
      </c>
      <c r="AK43" s="2">
        <v>0</v>
      </c>
      <c r="AL43" s="2">
        <v>0</v>
      </c>
      <c r="AM43" s="2">
        <v>0</v>
      </c>
      <c r="AN43" s="2">
        <v>0</v>
      </c>
      <c r="AO43" s="2">
        <v>0</v>
      </c>
      <c r="AP43" s="2">
        <v>0</v>
      </c>
      <c r="AQ43" s="2">
        <v>0</v>
      </c>
      <c r="AR43" s="2">
        <v>0</v>
      </c>
      <c r="AS43" s="2">
        <v>0</v>
      </c>
      <c r="AT43" s="2">
        <v>0</v>
      </c>
      <c r="AU43" s="2">
        <v>0</v>
      </c>
      <c r="AV43" s="2">
        <v>0</v>
      </c>
      <c r="AW43" s="2">
        <v>0</v>
      </c>
      <c r="AX43" s="2">
        <v>0</v>
      </c>
      <c r="AY43" s="2">
        <v>0</v>
      </c>
      <c r="AZ43" s="2">
        <v>0</v>
      </c>
      <c r="BA43" s="2">
        <v>0</v>
      </c>
      <c r="BB43" s="2">
        <v>0</v>
      </c>
      <c r="BC43" s="2">
        <v>0</v>
      </c>
      <c r="BD43" s="2">
        <v>0</v>
      </c>
      <c r="BE43" s="2">
        <v>0</v>
      </c>
      <c r="BF43" s="2">
        <v>0</v>
      </c>
      <c r="BG43" s="2">
        <v>0</v>
      </c>
      <c r="BH43" s="2">
        <v>0</v>
      </c>
      <c r="BI43" s="2">
        <v>0</v>
      </c>
      <c r="BJ43" s="2">
        <v>0</v>
      </c>
      <c r="BK43" s="2">
        <v>0</v>
      </c>
      <c r="BL43" s="2">
        <v>0</v>
      </c>
      <c r="BM43" s="2">
        <v>0</v>
      </c>
      <c r="BN43" s="2">
        <v>0</v>
      </c>
      <c r="BO43" s="2">
        <v>0</v>
      </c>
      <c r="BP43" s="2">
        <v>0</v>
      </c>
      <c r="BQ43" s="2">
        <v>0</v>
      </c>
      <c r="BR43" s="2">
        <v>0</v>
      </c>
      <c r="BS43" s="2">
        <v>0</v>
      </c>
      <c r="BT43" s="2">
        <v>0</v>
      </c>
      <c r="BU43" s="2">
        <v>0</v>
      </c>
      <c r="BV43" s="2">
        <v>0</v>
      </c>
      <c r="BW43" s="2">
        <v>0</v>
      </c>
      <c r="BX43" s="2">
        <v>0</v>
      </c>
      <c r="BY43" s="2">
        <v>0</v>
      </c>
      <c r="BZ43" s="2">
        <v>0</v>
      </c>
      <c r="CA43" s="2">
        <v>0</v>
      </c>
      <c r="CB43" s="2">
        <v>0</v>
      </c>
      <c r="CC43" s="2">
        <v>0</v>
      </c>
      <c r="CD43" s="2">
        <v>0</v>
      </c>
      <c r="CE43" s="2">
        <v>0</v>
      </c>
      <c r="CF43" s="2">
        <v>0</v>
      </c>
      <c r="CG43" s="2">
        <v>0</v>
      </c>
      <c r="CH43" s="2">
        <v>0</v>
      </c>
      <c r="CI43" s="15">
        <v>0</v>
      </c>
    </row>
    <row r="44" spans="4:87" x14ac:dyDescent="0.25">
      <c r="D44" s="68"/>
      <c r="E44" s="8" t="s">
        <v>36</v>
      </c>
      <c r="F44" s="9"/>
      <c r="G44" s="12">
        <v>2</v>
      </c>
      <c r="H44" s="14">
        <v>0</v>
      </c>
      <c r="I44" s="2">
        <v>0</v>
      </c>
      <c r="J44" s="2">
        <v>0</v>
      </c>
      <c r="K44" s="2">
        <v>0</v>
      </c>
      <c r="L44" s="2">
        <v>0</v>
      </c>
      <c r="M44" s="2">
        <v>0</v>
      </c>
      <c r="N44" s="2">
        <v>0</v>
      </c>
      <c r="O44" s="2">
        <v>0</v>
      </c>
      <c r="P44" s="2">
        <v>0</v>
      </c>
      <c r="Q44" s="2">
        <v>0</v>
      </c>
      <c r="R44" s="2">
        <v>0</v>
      </c>
      <c r="S44" s="2">
        <v>0</v>
      </c>
      <c r="T44" s="2">
        <v>0</v>
      </c>
      <c r="U44" s="2">
        <v>0</v>
      </c>
      <c r="V44" s="2">
        <v>0</v>
      </c>
      <c r="W44" s="2">
        <v>0</v>
      </c>
      <c r="X44" s="2">
        <v>0</v>
      </c>
      <c r="Y44" s="2">
        <v>0</v>
      </c>
      <c r="Z44" s="2">
        <v>0</v>
      </c>
      <c r="AA44" s="2">
        <v>0</v>
      </c>
      <c r="AB44" s="2">
        <v>0</v>
      </c>
      <c r="AC44" s="2">
        <v>0</v>
      </c>
      <c r="AD44" s="2">
        <v>2</v>
      </c>
      <c r="AE44" s="2">
        <v>0</v>
      </c>
      <c r="AF44" s="2">
        <v>0</v>
      </c>
      <c r="AG44" s="2">
        <v>0</v>
      </c>
      <c r="AH44" s="2">
        <v>0</v>
      </c>
      <c r="AI44" s="2">
        <v>0</v>
      </c>
      <c r="AJ44" s="2">
        <v>0</v>
      </c>
      <c r="AK44" s="2">
        <v>0</v>
      </c>
      <c r="AL44" s="2">
        <v>0</v>
      </c>
      <c r="AM44" s="2">
        <v>0</v>
      </c>
      <c r="AN44" s="2">
        <v>0</v>
      </c>
      <c r="AO44" s="2">
        <v>0</v>
      </c>
      <c r="AP44" s="2">
        <v>0</v>
      </c>
      <c r="AQ44" s="2">
        <v>0</v>
      </c>
      <c r="AR44" s="2">
        <v>0</v>
      </c>
      <c r="AS44" s="2">
        <v>0</v>
      </c>
      <c r="AT44" s="2">
        <v>0</v>
      </c>
      <c r="AU44" s="2">
        <v>0</v>
      </c>
      <c r="AV44" s="2">
        <v>0</v>
      </c>
      <c r="AW44" s="2">
        <v>0</v>
      </c>
      <c r="AX44" s="2">
        <v>0</v>
      </c>
      <c r="AY44" s="2">
        <v>0</v>
      </c>
      <c r="AZ44" s="2">
        <v>0</v>
      </c>
      <c r="BA44" s="2">
        <v>0</v>
      </c>
      <c r="BB44" s="2">
        <v>0</v>
      </c>
      <c r="BC44" s="2">
        <v>0</v>
      </c>
      <c r="BD44" s="2">
        <v>0</v>
      </c>
      <c r="BE44" s="2">
        <v>0</v>
      </c>
      <c r="BF44" s="2">
        <v>0</v>
      </c>
      <c r="BG44" s="2">
        <v>0</v>
      </c>
      <c r="BH44" s="2">
        <v>0</v>
      </c>
      <c r="BI44" s="2">
        <v>0</v>
      </c>
      <c r="BJ44" s="2">
        <v>0</v>
      </c>
      <c r="BK44" s="2">
        <v>0</v>
      </c>
      <c r="BL44" s="2">
        <v>0</v>
      </c>
      <c r="BM44" s="2">
        <v>0</v>
      </c>
      <c r="BN44" s="2">
        <v>0</v>
      </c>
      <c r="BO44" s="2">
        <v>0</v>
      </c>
      <c r="BP44" s="2">
        <v>0</v>
      </c>
      <c r="BQ44" s="2">
        <v>0</v>
      </c>
      <c r="BR44" s="2">
        <v>0</v>
      </c>
      <c r="BS44" s="2">
        <v>0</v>
      </c>
      <c r="BT44" s="2">
        <v>0</v>
      </c>
      <c r="BU44" s="2">
        <v>0</v>
      </c>
      <c r="BV44" s="2">
        <v>0</v>
      </c>
      <c r="BW44" s="2">
        <v>0</v>
      </c>
      <c r="BX44" s="2">
        <v>0</v>
      </c>
      <c r="BY44" s="2">
        <v>0</v>
      </c>
      <c r="BZ44" s="2">
        <v>0</v>
      </c>
      <c r="CA44" s="2">
        <v>0</v>
      </c>
      <c r="CB44" s="2">
        <v>0</v>
      </c>
      <c r="CC44" s="2">
        <v>0</v>
      </c>
      <c r="CD44" s="2">
        <v>0</v>
      </c>
      <c r="CE44" s="2">
        <v>0</v>
      </c>
      <c r="CF44" s="2">
        <v>0</v>
      </c>
      <c r="CG44" s="2">
        <v>0</v>
      </c>
      <c r="CH44" s="2">
        <v>0</v>
      </c>
      <c r="CI44" s="15">
        <v>0</v>
      </c>
    </row>
    <row r="45" spans="4:87" x14ac:dyDescent="0.25">
      <c r="D45" s="68"/>
      <c r="E45" s="8" t="s">
        <v>38</v>
      </c>
      <c r="F45" s="9"/>
      <c r="G45" s="12">
        <v>0</v>
      </c>
      <c r="H45" s="14">
        <v>0</v>
      </c>
      <c r="I45" s="2">
        <v>0</v>
      </c>
      <c r="J45" s="2">
        <v>0</v>
      </c>
      <c r="K45" s="2">
        <v>0</v>
      </c>
      <c r="L45" s="2">
        <v>0</v>
      </c>
      <c r="M45" s="2">
        <v>0</v>
      </c>
      <c r="N45" s="2">
        <v>0</v>
      </c>
      <c r="O45" s="2">
        <v>0</v>
      </c>
      <c r="P45" s="2">
        <v>0</v>
      </c>
      <c r="Q45" s="2">
        <v>0</v>
      </c>
      <c r="R45" s="2">
        <v>0</v>
      </c>
      <c r="S45" s="2">
        <v>0</v>
      </c>
      <c r="T45" s="2">
        <v>0</v>
      </c>
      <c r="U45" s="2">
        <v>0</v>
      </c>
      <c r="V45" s="2">
        <v>0</v>
      </c>
      <c r="W45" s="2">
        <v>0</v>
      </c>
      <c r="X45" s="2">
        <v>0</v>
      </c>
      <c r="Y45" s="2">
        <v>0</v>
      </c>
      <c r="Z45" s="2">
        <v>0</v>
      </c>
      <c r="AA45" s="2">
        <v>0</v>
      </c>
      <c r="AB45" s="2">
        <v>0</v>
      </c>
      <c r="AC45" s="2">
        <v>0</v>
      </c>
      <c r="AD45" s="2">
        <v>0</v>
      </c>
      <c r="AE45" s="2">
        <v>0</v>
      </c>
      <c r="AF45" s="2">
        <v>0</v>
      </c>
      <c r="AG45" s="2">
        <v>0</v>
      </c>
      <c r="AH45" s="2">
        <v>0</v>
      </c>
      <c r="AI45" s="2">
        <v>0</v>
      </c>
      <c r="AJ45" s="2">
        <v>0</v>
      </c>
      <c r="AK45" s="2">
        <v>0</v>
      </c>
      <c r="AL45" s="2">
        <v>0</v>
      </c>
      <c r="AM45" s="2">
        <v>0</v>
      </c>
      <c r="AN45" s="2">
        <v>0</v>
      </c>
      <c r="AO45" s="2">
        <v>0</v>
      </c>
      <c r="AP45" s="2">
        <v>0</v>
      </c>
      <c r="AQ45" s="2">
        <v>0</v>
      </c>
      <c r="AR45" s="2">
        <v>0</v>
      </c>
      <c r="AS45" s="2">
        <v>0</v>
      </c>
      <c r="AT45" s="2">
        <v>0</v>
      </c>
      <c r="AU45" s="2">
        <v>0</v>
      </c>
      <c r="AV45" s="2">
        <v>0</v>
      </c>
      <c r="AW45" s="2">
        <v>0</v>
      </c>
      <c r="AX45" s="2">
        <v>0</v>
      </c>
      <c r="AY45" s="2">
        <v>0</v>
      </c>
      <c r="AZ45" s="2">
        <v>0</v>
      </c>
      <c r="BA45" s="2">
        <v>0</v>
      </c>
      <c r="BB45" s="2">
        <v>0</v>
      </c>
      <c r="BC45" s="2">
        <v>0</v>
      </c>
      <c r="BD45" s="2">
        <v>0</v>
      </c>
      <c r="BE45" s="2">
        <v>0</v>
      </c>
      <c r="BF45" s="2">
        <v>0</v>
      </c>
      <c r="BG45" s="2">
        <v>0</v>
      </c>
      <c r="BH45" s="2">
        <v>0</v>
      </c>
      <c r="BI45" s="2">
        <v>0</v>
      </c>
      <c r="BJ45" s="2">
        <v>0</v>
      </c>
      <c r="BK45" s="2">
        <v>0</v>
      </c>
      <c r="BL45" s="2">
        <v>0</v>
      </c>
      <c r="BM45" s="2">
        <v>0</v>
      </c>
      <c r="BN45" s="2">
        <v>0</v>
      </c>
      <c r="BO45" s="2">
        <v>0</v>
      </c>
      <c r="BP45" s="2">
        <v>0</v>
      </c>
      <c r="BQ45" s="2">
        <v>0</v>
      </c>
      <c r="BR45" s="2">
        <v>0</v>
      </c>
      <c r="BS45" s="2">
        <v>0</v>
      </c>
      <c r="BT45" s="2">
        <v>0</v>
      </c>
      <c r="BU45" s="2">
        <v>0</v>
      </c>
      <c r="BV45" s="2">
        <v>0</v>
      </c>
      <c r="BW45" s="2">
        <v>0</v>
      </c>
      <c r="BX45" s="2">
        <v>0</v>
      </c>
      <c r="BY45" s="2">
        <v>0</v>
      </c>
      <c r="BZ45" s="2">
        <v>0</v>
      </c>
      <c r="CA45" s="2">
        <v>0</v>
      </c>
      <c r="CB45" s="2">
        <v>0</v>
      </c>
      <c r="CC45" s="2">
        <v>0</v>
      </c>
      <c r="CD45" s="2">
        <v>0</v>
      </c>
      <c r="CE45" s="2">
        <v>0</v>
      </c>
      <c r="CF45" s="2">
        <v>0</v>
      </c>
      <c r="CG45" s="2">
        <v>0</v>
      </c>
      <c r="CH45" s="2">
        <v>0</v>
      </c>
      <c r="CI45" s="15">
        <v>0</v>
      </c>
    </row>
    <row r="46" spans="4:87" x14ac:dyDescent="0.25">
      <c r="D46" s="68"/>
      <c r="E46" s="8" t="s">
        <v>37</v>
      </c>
      <c r="F46" s="9"/>
      <c r="G46" s="12">
        <v>0</v>
      </c>
      <c r="H46" s="14">
        <v>0</v>
      </c>
      <c r="I46" s="2">
        <v>0</v>
      </c>
      <c r="J46" s="2">
        <v>0</v>
      </c>
      <c r="K46" s="2">
        <v>0</v>
      </c>
      <c r="L46" s="2">
        <v>0</v>
      </c>
      <c r="M46" s="2">
        <v>0</v>
      </c>
      <c r="N46" s="2">
        <v>0</v>
      </c>
      <c r="O46" s="2">
        <v>0</v>
      </c>
      <c r="P46" s="2">
        <v>0</v>
      </c>
      <c r="Q46" s="2">
        <v>0</v>
      </c>
      <c r="R46" s="2">
        <v>0</v>
      </c>
      <c r="S46" s="2">
        <v>0</v>
      </c>
      <c r="T46" s="2">
        <v>0</v>
      </c>
      <c r="U46" s="2">
        <v>0</v>
      </c>
      <c r="V46" s="2">
        <v>0</v>
      </c>
      <c r="W46" s="2">
        <v>0</v>
      </c>
      <c r="X46" s="2">
        <v>0</v>
      </c>
      <c r="Y46" s="2">
        <v>0</v>
      </c>
      <c r="Z46" s="2">
        <v>0</v>
      </c>
      <c r="AA46" s="2">
        <v>0</v>
      </c>
      <c r="AB46" s="2">
        <v>0</v>
      </c>
      <c r="AC46" s="2">
        <v>0</v>
      </c>
      <c r="AD46" s="2">
        <v>0</v>
      </c>
      <c r="AE46" s="2">
        <v>0</v>
      </c>
      <c r="AF46" s="2">
        <v>0</v>
      </c>
      <c r="AG46" s="2">
        <v>0</v>
      </c>
      <c r="AH46" s="2">
        <v>0</v>
      </c>
      <c r="AI46" s="2">
        <v>0</v>
      </c>
      <c r="AJ46" s="2">
        <v>0</v>
      </c>
      <c r="AK46" s="2">
        <v>0</v>
      </c>
      <c r="AL46" s="2">
        <v>0</v>
      </c>
      <c r="AM46" s="2">
        <v>0</v>
      </c>
      <c r="AN46" s="2">
        <v>0</v>
      </c>
      <c r="AO46" s="2">
        <v>0</v>
      </c>
      <c r="AP46" s="2">
        <v>0</v>
      </c>
      <c r="AQ46" s="2">
        <v>0</v>
      </c>
      <c r="AR46" s="2">
        <v>0</v>
      </c>
      <c r="AS46" s="2">
        <v>0</v>
      </c>
      <c r="AT46" s="2">
        <v>0</v>
      </c>
      <c r="AU46" s="2">
        <v>0</v>
      </c>
      <c r="AV46" s="2">
        <v>0</v>
      </c>
      <c r="AW46" s="2">
        <v>0</v>
      </c>
      <c r="AX46" s="2">
        <v>0</v>
      </c>
      <c r="AY46" s="2">
        <v>0</v>
      </c>
      <c r="AZ46" s="2">
        <v>0</v>
      </c>
      <c r="BA46" s="2">
        <v>0</v>
      </c>
      <c r="BB46" s="2">
        <v>0</v>
      </c>
      <c r="BC46" s="2">
        <v>0</v>
      </c>
      <c r="BD46" s="2">
        <v>0</v>
      </c>
      <c r="BE46" s="2">
        <v>0</v>
      </c>
      <c r="BF46" s="2">
        <v>0</v>
      </c>
      <c r="BG46" s="2">
        <v>0</v>
      </c>
      <c r="BH46" s="2">
        <v>0</v>
      </c>
      <c r="BI46" s="2">
        <v>0</v>
      </c>
      <c r="BJ46" s="2">
        <v>0</v>
      </c>
      <c r="BK46" s="2">
        <v>0</v>
      </c>
      <c r="BL46" s="2">
        <v>0</v>
      </c>
      <c r="BM46" s="2">
        <v>0</v>
      </c>
      <c r="BN46" s="2">
        <v>0</v>
      </c>
      <c r="BO46" s="2">
        <v>0</v>
      </c>
      <c r="BP46" s="2">
        <v>0</v>
      </c>
      <c r="BQ46" s="2">
        <v>0</v>
      </c>
      <c r="BR46" s="2">
        <v>0</v>
      </c>
      <c r="BS46" s="2">
        <v>0</v>
      </c>
      <c r="BT46" s="2">
        <v>0</v>
      </c>
      <c r="BU46" s="2">
        <v>0</v>
      </c>
      <c r="BV46" s="2">
        <v>0</v>
      </c>
      <c r="BW46" s="2">
        <v>0</v>
      </c>
      <c r="BX46" s="2">
        <v>0</v>
      </c>
      <c r="BY46" s="2">
        <v>0</v>
      </c>
      <c r="BZ46" s="2">
        <v>0</v>
      </c>
      <c r="CA46" s="2">
        <v>0</v>
      </c>
      <c r="CB46" s="2">
        <v>0</v>
      </c>
      <c r="CC46" s="2">
        <v>0</v>
      </c>
      <c r="CD46" s="2">
        <v>0</v>
      </c>
      <c r="CE46" s="2">
        <v>0</v>
      </c>
      <c r="CF46" s="2">
        <v>0</v>
      </c>
      <c r="CG46" s="2">
        <v>0</v>
      </c>
      <c r="CH46" s="2">
        <v>0</v>
      </c>
      <c r="CI46" s="15">
        <v>0</v>
      </c>
    </row>
    <row r="47" spans="4:87" x14ac:dyDescent="0.25">
      <c r="D47" s="68"/>
      <c r="E47" s="8" t="s">
        <v>39</v>
      </c>
      <c r="F47" s="9"/>
      <c r="G47" s="12">
        <v>0</v>
      </c>
      <c r="H47" s="14">
        <v>0</v>
      </c>
      <c r="I47" s="2">
        <v>0</v>
      </c>
      <c r="J47" s="2">
        <v>0</v>
      </c>
      <c r="K47" s="2">
        <v>0</v>
      </c>
      <c r="L47" s="2">
        <v>0</v>
      </c>
      <c r="M47" s="2">
        <v>0</v>
      </c>
      <c r="N47" s="2">
        <v>0</v>
      </c>
      <c r="O47" s="2">
        <v>0</v>
      </c>
      <c r="P47" s="2">
        <v>0</v>
      </c>
      <c r="Q47" s="2">
        <v>0</v>
      </c>
      <c r="R47" s="2">
        <v>0</v>
      </c>
      <c r="S47" s="2">
        <v>0</v>
      </c>
      <c r="T47" s="2">
        <v>0</v>
      </c>
      <c r="U47" s="2">
        <v>0</v>
      </c>
      <c r="V47" s="2">
        <v>0</v>
      </c>
      <c r="W47" s="2">
        <v>0</v>
      </c>
      <c r="X47" s="2">
        <v>0</v>
      </c>
      <c r="Y47" s="2">
        <v>0</v>
      </c>
      <c r="Z47" s="2">
        <v>0</v>
      </c>
      <c r="AA47" s="2">
        <v>0</v>
      </c>
      <c r="AB47" s="2">
        <v>0</v>
      </c>
      <c r="AC47" s="2">
        <v>0</v>
      </c>
      <c r="AD47" s="2">
        <v>0</v>
      </c>
      <c r="AE47" s="2">
        <v>0</v>
      </c>
      <c r="AF47" s="2">
        <v>0</v>
      </c>
      <c r="AG47" s="2">
        <v>0</v>
      </c>
      <c r="AH47" s="2">
        <v>0</v>
      </c>
      <c r="AI47" s="2">
        <v>0</v>
      </c>
      <c r="AJ47" s="2">
        <v>0</v>
      </c>
      <c r="AK47" s="2">
        <v>0</v>
      </c>
      <c r="AL47" s="2">
        <v>0</v>
      </c>
      <c r="AM47" s="2">
        <v>0</v>
      </c>
      <c r="AN47" s="2">
        <v>0</v>
      </c>
      <c r="AO47" s="2">
        <v>0</v>
      </c>
      <c r="AP47" s="2">
        <v>0</v>
      </c>
      <c r="AQ47" s="2">
        <v>0</v>
      </c>
      <c r="AR47" s="2">
        <v>0</v>
      </c>
      <c r="AS47" s="2">
        <v>0</v>
      </c>
      <c r="AT47" s="2">
        <v>0</v>
      </c>
      <c r="AU47" s="2">
        <v>0</v>
      </c>
      <c r="AV47" s="2">
        <v>0</v>
      </c>
      <c r="AW47" s="2">
        <v>0</v>
      </c>
      <c r="AX47" s="2">
        <v>0</v>
      </c>
      <c r="AY47" s="2">
        <v>0</v>
      </c>
      <c r="AZ47" s="2">
        <v>0</v>
      </c>
      <c r="BA47" s="2">
        <v>0</v>
      </c>
      <c r="BB47" s="2">
        <v>0</v>
      </c>
      <c r="BC47" s="2">
        <v>0</v>
      </c>
      <c r="BD47" s="2">
        <v>0</v>
      </c>
      <c r="BE47" s="2">
        <v>0</v>
      </c>
      <c r="BF47" s="2">
        <v>0</v>
      </c>
      <c r="BG47" s="2">
        <v>0</v>
      </c>
      <c r="BH47" s="2">
        <v>0</v>
      </c>
      <c r="BI47" s="2">
        <v>0</v>
      </c>
      <c r="BJ47" s="2">
        <v>0</v>
      </c>
      <c r="BK47" s="2">
        <v>0</v>
      </c>
      <c r="BL47" s="2">
        <v>0</v>
      </c>
      <c r="BM47" s="2">
        <v>0</v>
      </c>
      <c r="BN47" s="2">
        <v>0</v>
      </c>
      <c r="BO47" s="2">
        <v>0</v>
      </c>
      <c r="BP47" s="2">
        <v>0</v>
      </c>
      <c r="BQ47" s="2">
        <v>0</v>
      </c>
      <c r="BR47" s="2">
        <v>0</v>
      </c>
      <c r="BS47" s="2">
        <v>0</v>
      </c>
      <c r="BT47" s="2">
        <v>0</v>
      </c>
      <c r="BU47" s="2">
        <v>0</v>
      </c>
      <c r="BV47" s="2">
        <v>0</v>
      </c>
      <c r="BW47" s="2">
        <v>0</v>
      </c>
      <c r="BX47" s="2">
        <v>0</v>
      </c>
      <c r="BY47" s="2">
        <v>0</v>
      </c>
      <c r="BZ47" s="2">
        <v>0</v>
      </c>
      <c r="CA47" s="2">
        <v>0</v>
      </c>
      <c r="CB47" s="2">
        <v>0</v>
      </c>
      <c r="CC47" s="2">
        <v>0</v>
      </c>
      <c r="CD47" s="2">
        <v>0</v>
      </c>
      <c r="CE47" s="2">
        <v>0</v>
      </c>
      <c r="CF47" s="2">
        <v>0</v>
      </c>
      <c r="CG47" s="2">
        <v>0</v>
      </c>
      <c r="CH47" s="2">
        <v>0</v>
      </c>
      <c r="CI47" s="15">
        <v>0</v>
      </c>
    </row>
    <row r="48" spans="4:87" x14ac:dyDescent="0.25">
      <c r="D48" s="67" t="s">
        <v>43</v>
      </c>
      <c r="E48" s="10" t="s">
        <v>44</v>
      </c>
      <c r="F48" s="7"/>
      <c r="G48" s="11">
        <v>6</v>
      </c>
      <c r="H48" s="13">
        <v>0</v>
      </c>
      <c r="I48" s="1">
        <v>0</v>
      </c>
      <c r="J48" s="1">
        <v>0</v>
      </c>
      <c r="K48" s="1">
        <v>0</v>
      </c>
      <c r="L48" s="1">
        <v>0</v>
      </c>
      <c r="M48" s="1">
        <v>0</v>
      </c>
      <c r="N48" s="1">
        <v>0</v>
      </c>
      <c r="O48" s="1">
        <v>0</v>
      </c>
      <c r="P48" s="1">
        <v>0</v>
      </c>
      <c r="Q48" s="1">
        <v>0</v>
      </c>
      <c r="R48" s="1">
        <v>0</v>
      </c>
      <c r="S48" s="1">
        <v>0</v>
      </c>
      <c r="T48" s="1">
        <v>0</v>
      </c>
      <c r="U48" s="1">
        <v>0</v>
      </c>
      <c r="V48" s="1">
        <v>2</v>
      </c>
      <c r="W48" s="1">
        <v>0</v>
      </c>
      <c r="X48" s="1">
        <v>0</v>
      </c>
      <c r="Y48" s="1">
        <v>0</v>
      </c>
      <c r="Z48" s="1">
        <v>0</v>
      </c>
      <c r="AA48" s="1">
        <v>0</v>
      </c>
      <c r="AB48" s="1">
        <v>0</v>
      </c>
      <c r="AC48" s="1">
        <v>0</v>
      </c>
      <c r="AD48" s="1">
        <v>4</v>
      </c>
      <c r="AE48" s="1">
        <v>0</v>
      </c>
      <c r="AF48" s="1">
        <v>0</v>
      </c>
      <c r="AG48" s="1">
        <v>0</v>
      </c>
      <c r="AH48" s="1">
        <v>0</v>
      </c>
      <c r="AI48" s="1">
        <v>0</v>
      </c>
      <c r="AJ48" s="1">
        <v>0</v>
      </c>
      <c r="AK48" s="1">
        <v>0</v>
      </c>
      <c r="AL48" s="1">
        <v>0</v>
      </c>
      <c r="AM48" s="1">
        <v>0</v>
      </c>
      <c r="AN48" s="1">
        <v>0</v>
      </c>
      <c r="AO48" s="1">
        <v>0</v>
      </c>
      <c r="AP48" s="1">
        <v>0</v>
      </c>
      <c r="AQ48" s="1">
        <v>0</v>
      </c>
      <c r="AR48" s="1">
        <v>0</v>
      </c>
      <c r="AS48" s="1">
        <v>0</v>
      </c>
      <c r="AT48" s="1">
        <v>0</v>
      </c>
      <c r="AU48" s="1">
        <v>0</v>
      </c>
      <c r="AV48" s="1">
        <v>0</v>
      </c>
      <c r="AW48" s="1">
        <v>0</v>
      </c>
      <c r="AX48" s="1">
        <v>0</v>
      </c>
      <c r="AY48" s="1">
        <v>0</v>
      </c>
      <c r="AZ48" s="1">
        <v>0</v>
      </c>
      <c r="BA48" s="1">
        <v>0</v>
      </c>
      <c r="BB48" s="1">
        <v>0</v>
      </c>
      <c r="BC48" s="1">
        <v>0</v>
      </c>
      <c r="BD48" s="1">
        <v>0</v>
      </c>
      <c r="BE48" s="1">
        <v>0</v>
      </c>
      <c r="BF48" s="1">
        <v>0</v>
      </c>
      <c r="BG48" s="1">
        <v>0</v>
      </c>
      <c r="BH48" s="1">
        <v>0</v>
      </c>
      <c r="BI48" s="1">
        <v>0</v>
      </c>
      <c r="BJ48" s="1">
        <v>0</v>
      </c>
      <c r="BK48" s="1">
        <v>0</v>
      </c>
      <c r="BL48" s="1">
        <v>0</v>
      </c>
      <c r="BM48" s="1">
        <v>0</v>
      </c>
      <c r="BN48" s="1">
        <v>0</v>
      </c>
      <c r="BO48" s="1">
        <v>0</v>
      </c>
      <c r="BP48" s="1">
        <v>0</v>
      </c>
      <c r="BQ48" s="1">
        <v>0</v>
      </c>
      <c r="BR48" s="1">
        <v>0</v>
      </c>
      <c r="BS48" s="1">
        <v>0</v>
      </c>
      <c r="BT48" s="1">
        <v>0</v>
      </c>
      <c r="BU48" s="1">
        <v>0</v>
      </c>
      <c r="BV48" s="1">
        <v>0</v>
      </c>
      <c r="BW48" s="1">
        <v>0</v>
      </c>
      <c r="BX48" s="1">
        <v>0</v>
      </c>
      <c r="BY48" s="1">
        <v>0</v>
      </c>
      <c r="BZ48" s="1">
        <v>0</v>
      </c>
      <c r="CA48" s="1">
        <v>0</v>
      </c>
      <c r="CB48" s="1">
        <v>0</v>
      </c>
      <c r="CC48" s="1">
        <v>0</v>
      </c>
      <c r="CD48" s="1">
        <v>0</v>
      </c>
      <c r="CE48" s="1">
        <v>0</v>
      </c>
      <c r="CF48" s="1">
        <v>0</v>
      </c>
      <c r="CG48" s="1">
        <v>0</v>
      </c>
      <c r="CH48" s="1">
        <v>0</v>
      </c>
      <c r="CI48" s="16">
        <v>0</v>
      </c>
    </row>
    <row r="49" spans="4:87" x14ac:dyDescent="0.25">
      <c r="D49" s="68"/>
      <c r="E49" s="8" t="s">
        <v>45</v>
      </c>
      <c r="F49" s="9"/>
      <c r="G49" s="12">
        <v>4</v>
      </c>
      <c r="H49" s="14">
        <v>0</v>
      </c>
      <c r="I49" s="2">
        <v>0</v>
      </c>
      <c r="J49" s="2">
        <v>0</v>
      </c>
      <c r="K49" s="2">
        <v>0</v>
      </c>
      <c r="L49" s="2">
        <v>0</v>
      </c>
      <c r="M49" s="2">
        <v>0</v>
      </c>
      <c r="N49" s="2">
        <v>0</v>
      </c>
      <c r="O49" s="2">
        <v>0</v>
      </c>
      <c r="P49" s="2">
        <v>0</v>
      </c>
      <c r="Q49" s="2">
        <v>0</v>
      </c>
      <c r="R49" s="2">
        <v>0</v>
      </c>
      <c r="S49" s="2">
        <v>0</v>
      </c>
      <c r="T49" s="2">
        <v>0</v>
      </c>
      <c r="U49" s="2">
        <v>0</v>
      </c>
      <c r="V49" s="2">
        <v>1</v>
      </c>
      <c r="W49" s="2">
        <v>0</v>
      </c>
      <c r="X49" s="2">
        <v>0</v>
      </c>
      <c r="Y49" s="2">
        <v>0</v>
      </c>
      <c r="Z49" s="2">
        <v>0</v>
      </c>
      <c r="AA49" s="2">
        <v>0</v>
      </c>
      <c r="AB49" s="2">
        <v>0</v>
      </c>
      <c r="AC49" s="2">
        <v>0</v>
      </c>
      <c r="AD49" s="2">
        <v>3</v>
      </c>
      <c r="AE49" s="2">
        <v>0</v>
      </c>
      <c r="AF49" s="2">
        <v>0</v>
      </c>
      <c r="AG49" s="2">
        <v>0</v>
      </c>
      <c r="AH49" s="2">
        <v>0</v>
      </c>
      <c r="AI49" s="2">
        <v>0</v>
      </c>
      <c r="AJ49" s="2">
        <v>0</v>
      </c>
      <c r="AK49" s="2">
        <v>0</v>
      </c>
      <c r="AL49" s="2">
        <v>0</v>
      </c>
      <c r="AM49" s="2">
        <v>0</v>
      </c>
      <c r="AN49" s="2">
        <v>0</v>
      </c>
      <c r="AO49" s="2">
        <v>0</v>
      </c>
      <c r="AP49" s="2">
        <v>0</v>
      </c>
      <c r="AQ49" s="2">
        <v>0</v>
      </c>
      <c r="AR49" s="2">
        <v>0</v>
      </c>
      <c r="AS49" s="2">
        <v>0</v>
      </c>
      <c r="AT49" s="2">
        <v>0</v>
      </c>
      <c r="AU49" s="2">
        <v>0</v>
      </c>
      <c r="AV49" s="2">
        <v>0</v>
      </c>
      <c r="AW49" s="2">
        <v>0</v>
      </c>
      <c r="AX49" s="2">
        <v>0</v>
      </c>
      <c r="AY49" s="2">
        <v>0</v>
      </c>
      <c r="AZ49" s="2">
        <v>0</v>
      </c>
      <c r="BA49" s="2">
        <v>0</v>
      </c>
      <c r="BB49" s="2">
        <v>0</v>
      </c>
      <c r="BC49" s="2">
        <v>0</v>
      </c>
      <c r="BD49" s="2">
        <v>0</v>
      </c>
      <c r="BE49" s="2">
        <v>0</v>
      </c>
      <c r="BF49" s="2">
        <v>0</v>
      </c>
      <c r="BG49" s="2">
        <v>0</v>
      </c>
      <c r="BH49" s="2">
        <v>0</v>
      </c>
      <c r="BI49" s="2">
        <v>0</v>
      </c>
      <c r="BJ49" s="2">
        <v>0</v>
      </c>
      <c r="BK49" s="2">
        <v>0</v>
      </c>
      <c r="BL49" s="2">
        <v>0</v>
      </c>
      <c r="BM49" s="2">
        <v>0</v>
      </c>
      <c r="BN49" s="2">
        <v>0</v>
      </c>
      <c r="BO49" s="2">
        <v>0</v>
      </c>
      <c r="BP49" s="2">
        <v>0</v>
      </c>
      <c r="BQ49" s="2">
        <v>0</v>
      </c>
      <c r="BR49" s="2">
        <v>0</v>
      </c>
      <c r="BS49" s="2">
        <v>0</v>
      </c>
      <c r="BT49" s="2">
        <v>0</v>
      </c>
      <c r="BU49" s="2">
        <v>0</v>
      </c>
      <c r="BV49" s="2">
        <v>0</v>
      </c>
      <c r="BW49" s="2">
        <v>0</v>
      </c>
      <c r="BX49" s="2">
        <v>0</v>
      </c>
      <c r="BY49" s="2">
        <v>0</v>
      </c>
      <c r="BZ49" s="2">
        <v>0</v>
      </c>
      <c r="CA49" s="2">
        <v>0</v>
      </c>
      <c r="CB49" s="2">
        <v>0</v>
      </c>
      <c r="CC49" s="2">
        <v>0</v>
      </c>
      <c r="CD49" s="2">
        <v>0</v>
      </c>
      <c r="CE49" s="2">
        <v>0</v>
      </c>
      <c r="CF49" s="2">
        <v>0</v>
      </c>
      <c r="CG49" s="2">
        <v>0</v>
      </c>
      <c r="CH49" s="2">
        <v>0</v>
      </c>
      <c r="CI49" s="15">
        <v>0</v>
      </c>
    </row>
    <row r="50" spans="4:87" x14ac:dyDescent="0.25">
      <c r="D50" s="68"/>
      <c r="E50" s="8" t="s">
        <v>46</v>
      </c>
      <c r="F50" s="9"/>
      <c r="G50" s="12">
        <v>2</v>
      </c>
      <c r="H50" s="14">
        <v>0</v>
      </c>
      <c r="I50" s="2">
        <v>0</v>
      </c>
      <c r="J50" s="2">
        <v>0</v>
      </c>
      <c r="K50" s="2">
        <v>0</v>
      </c>
      <c r="L50" s="2">
        <v>0</v>
      </c>
      <c r="M50" s="2">
        <v>0</v>
      </c>
      <c r="N50" s="2">
        <v>0</v>
      </c>
      <c r="O50" s="2">
        <v>0</v>
      </c>
      <c r="P50" s="2">
        <v>0</v>
      </c>
      <c r="Q50" s="2">
        <v>0</v>
      </c>
      <c r="R50" s="2">
        <v>0</v>
      </c>
      <c r="S50" s="2">
        <v>0</v>
      </c>
      <c r="T50" s="2">
        <v>0</v>
      </c>
      <c r="U50" s="2">
        <v>0</v>
      </c>
      <c r="V50" s="2">
        <v>1</v>
      </c>
      <c r="W50" s="2">
        <v>0</v>
      </c>
      <c r="X50" s="2">
        <v>0</v>
      </c>
      <c r="Y50" s="2">
        <v>0</v>
      </c>
      <c r="Z50" s="2">
        <v>0</v>
      </c>
      <c r="AA50" s="2">
        <v>0</v>
      </c>
      <c r="AB50" s="2">
        <v>0</v>
      </c>
      <c r="AC50" s="2">
        <v>0</v>
      </c>
      <c r="AD50" s="2">
        <v>1</v>
      </c>
      <c r="AE50" s="2">
        <v>0</v>
      </c>
      <c r="AF50" s="2">
        <v>0</v>
      </c>
      <c r="AG50" s="2">
        <v>0</v>
      </c>
      <c r="AH50" s="2">
        <v>0</v>
      </c>
      <c r="AI50" s="2">
        <v>0</v>
      </c>
      <c r="AJ50" s="2">
        <v>0</v>
      </c>
      <c r="AK50" s="2">
        <v>0</v>
      </c>
      <c r="AL50" s="2">
        <v>0</v>
      </c>
      <c r="AM50" s="2">
        <v>0</v>
      </c>
      <c r="AN50" s="2">
        <v>0</v>
      </c>
      <c r="AO50" s="2">
        <v>0</v>
      </c>
      <c r="AP50" s="2">
        <v>0</v>
      </c>
      <c r="AQ50" s="2">
        <v>0</v>
      </c>
      <c r="AR50" s="2">
        <v>0</v>
      </c>
      <c r="AS50" s="2">
        <v>0</v>
      </c>
      <c r="AT50" s="2">
        <v>0</v>
      </c>
      <c r="AU50" s="2">
        <v>0</v>
      </c>
      <c r="AV50" s="2">
        <v>0</v>
      </c>
      <c r="AW50" s="2">
        <v>0</v>
      </c>
      <c r="AX50" s="2">
        <v>0</v>
      </c>
      <c r="AY50" s="2">
        <v>0</v>
      </c>
      <c r="AZ50" s="2">
        <v>0</v>
      </c>
      <c r="BA50" s="2">
        <v>0</v>
      </c>
      <c r="BB50" s="2">
        <v>0</v>
      </c>
      <c r="BC50" s="2">
        <v>0</v>
      </c>
      <c r="BD50" s="2">
        <v>0</v>
      </c>
      <c r="BE50" s="2">
        <v>0</v>
      </c>
      <c r="BF50" s="2">
        <v>0</v>
      </c>
      <c r="BG50" s="2">
        <v>0</v>
      </c>
      <c r="BH50" s="2">
        <v>0</v>
      </c>
      <c r="BI50" s="2">
        <v>0</v>
      </c>
      <c r="BJ50" s="2">
        <v>0</v>
      </c>
      <c r="BK50" s="2">
        <v>0</v>
      </c>
      <c r="BL50" s="2">
        <v>0</v>
      </c>
      <c r="BM50" s="2">
        <v>0</v>
      </c>
      <c r="BN50" s="2">
        <v>0</v>
      </c>
      <c r="BO50" s="2">
        <v>0</v>
      </c>
      <c r="BP50" s="2">
        <v>0</v>
      </c>
      <c r="BQ50" s="2">
        <v>0</v>
      </c>
      <c r="BR50" s="2">
        <v>0</v>
      </c>
      <c r="BS50" s="2">
        <v>0</v>
      </c>
      <c r="BT50" s="2">
        <v>0</v>
      </c>
      <c r="BU50" s="2">
        <v>0</v>
      </c>
      <c r="BV50" s="2">
        <v>0</v>
      </c>
      <c r="BW50" s="2">
        <v>0</v>
      </c>
      <c r="BX50" s="2">
        <v>0</v>
      </c>
      <c r="BY50" s="2">
        <v>0</v>
      </c>
      <c r="BZ50" s="2">
        <v>0</v>
      </c>
      <c r="CA50" s="2">
        <v>0</v>
      </c>
      <c r="CB50" s="2">
        <v>0</v>
      </c>
      <c r="CC50" s="2">
        <v>0</v>
      </c>
      <c r="CD50" s="2">
        <v>0</v>
      </c>
      <c r="CE50" s="2">
        <v>0</v>
      </c>
      <c r="CF50" s="2">
        <v>0</v>
      </c>
      <c r="CG50" s="2">
        <v>0</v>
      </c>
      <c r="CH50" s="2">
        <v>0</v>
      </c>
      <c r="CI50" s="15">
        <v>0</v>
      </c>
    </row>
    <row r="51" spans="4:87" x14ac:dyDescent="0.25">
      <c r="D51" s="68"/>
      <c r="E51" s="8" t="s">
        <v>47</v>
      </c>
      <c r="F51" s="9"/>
      <c r="G51" s="12">
        <v>116</v>
      </c>
      <c r="H51" s="14">
        <v>0</v>
      </c>
      <c r="I51" s="2">
        <v>0</v>
      </c>
      <c r="J51" s="2">
        <v>2</v>
      </c>
      <c r="K51" s="2">
        <v>1</v>
      </c>
      <c r="L51" s="2">
        <v>2</v>
      </c>
      <c r="M51" s="2">
        <v>0</v>
      </c>
      <c r="N51" s="2">
        <v>3</v>
      </c>
      <c r="O51" s="2">
        <v>0</v>
      </c>
      <c r="P51" s="2">
        <v>0</v>
      </c>
      <c r="Q51" s="2">
        <v>0</v>
      </c>
      <c r="R51" s="2">
        <v>0</v>
      </c>
      <c r="S51" s="2">
        <v>0</v>
      </c>
      <c r="T51" s="2">
        <v>0</v>
      </c>
      <c r="U51" s="2">
        <v>0</v>
      </c>
      <c r="V51" s="2">
        <v>26</v>
      </c>
      <c r="W51" s="2">
        <v>0</v>
      </c>
      <c r="X51" s="2">
        <v>0</v>
      </c>
      <c r="Y51" s="2">
        <v>0</v>
      </c>
      <c r="Z51" s="2">
        <v>0</v>
      </c>
      <c r="AA51" s="2">
        <v>0</v>
      </c>
      <c r="AB51" s="2">
        <v>0</v>
      </c>
      <c r="AC51" s="2">
        <v>2</v>
      </c>
      <c r="AD51" s="2">
        <v>16</v>
      </c>
      <c r="AE51" s="2">
        <v>2</v>
      </c>
      <c r="AF51" s="2">
        <v>0</v>
      </c>
      <c r="AG51" s="2">
        <v>0</v>
      </c>
      <c r="AH51" s="2">
        <v>9</v>
      </c>
      <c r="AI51" s="2">
        <v>11</v>
      </c>
      <c r="AJ51" s="2">
        <v>2</v>
      </c>
      <c r="AK51" s="2">
        <v>2</v>
      </c>
      <c r="AL51" s="2">
        <v>28</v>
      </c>
      <c r="AM51" s="2">
        <v>1</v>
      </c>
      <c r="AN51" s="2">
        <v>0</v>
      </c>
      <c r="AO51" s="2">
        <v>2</v>
      </c>
      <c r="AP51" s="2">
        <v>2</v>
      </c>
      <c r="AQ51" s="2">
        <v>0</v>
      </c>
      <c r="AR51" s="2">
        <v>0</v>
      </c>
      <c r="AS51" s="2">
        <v>0</v>
      </c>
      <c r="AT51" s="2">
        <v>0</v>
      </c>
      <c r="AU51" s="2">
        <v>0</v>
      </c>
      <c r="AV51" s="2">
        <v>0</v>
      </c>
      <c r="AW51" s="2">
        <v>0</v>
      </c>
      <c r="AX51" s="2">
        <v>1</v>
      </c>
      <c r="AY51" s="2">
        <v>0</v>
      </c>
      <c r="AZ51" s="2">
        <v>0</v>
      </c>
      <c r="BA51" s="2">
        <v>0</v>
      </c>
      <c r="BB51" s="2">
        <v>0</v>
      </c>
      <c r="BC51" s="2">
        <v>0</v>
      </c>
      <c r="BD51" s="2">
        <v>1</v>
      </c>
      <c r="BE51" s="2">
        <v>0</v>
      </c>
      <c r="BF51" s="2">
        <v>0</v>
      </c>
      <c r="BG51" s="2">
        <v>1</v>
      </c>
      <c r="BH51" s="2">
        <v>0</v>
      </c>
      <c r="BI51" s="2">
        <v>0</v>
      </c>
      <c r="BJ51" s="2">
        <v>0</v>
      </c>
      <c r="BK51" s="2">
        <v>0</v>
      </c>
      <c r="BL51" s="2">
        <v>0</v>
      </c>
      <c r="BM51" s="2">
        <v>1</v>
      </c>
      <c r="BN51" s="2">
        <v>0</v>
      </c>
      <c r="BO51" s="2">
        <v>0</v>
      </c>
      <c r="BP51" s="2">
        <v>0</v>
      </c>
      <c r="BQ51" s="2">
        <v>0</v>
      </c>
      <c r="BR51" s="2">
        <v>0</v>
      </c>
      <c r="BS51" s="2">
        <v>0</v>
      </c>
      <c r="BT51" s="2">
        <v>0</v>
      </c>
      <c r="BU51" s="2">
        <v>0</v>
      </c>
      <c r="BV51" s="2">
        <v>1</v>
      </c>
      <c r="BW51" s="2">
        <v>1</v>
      </c>
      <c r="BX51" s="2">
        <v>1</v>
      </c>
      <c r="BY51" s="2">
        <v>2</v>
      </c>
      <c r="BZ51" s="2">
        <v>1</v>
      </c>
      <c r="CA51" s="2">
        <v>0</v>
      </c>
      <c r="CB51" s="2">
        <v>0</v>
      </c>
      <c r="CC51" s="2">
        <v>0</v>
      </c>
      <c r="CD51" s="2">
        <v>0</v>
      </c>
      <c r="CE51" s="2">
        <v>0</v>
      </c>
      <c r="CF51" s="2">
        <v>0</v>
      </c>
      <c r="CG51" s="2">
        <v>0</v>
      </c>
      <c r="CH51" s="2">
        <v>3</v>
      </c>
      <c r="CI51" s="15">
        <v>0</v>
      </c>
    </row>
    <row r="52" spans="4:87" x14ac:dyDescent="0.25">
      <c r="D52" s="68"/>
      <c r="E52" s="8" t="s">
        <v>48</v>
      </c>
      <c r="F52" s="9"/>
      <c r="G52" s="12">
        <v>7</v>
      </c>
      <c r="H52" s="14">
        <v>0</v>
      </c>
      <c r="I52" s="2">
        <v>0</v>
      </c>
      <c r="J52" s="2">
        <v>0</v>
      </c>
      <c r="K52" s="2">
        <v>0</v>
      </c>
      <c r="L52" s="2">
        <v>1</v>
      </c>
      <c r="M52" s="2">
        <v>0</v>
      </c>
      <c r="N52" s="2">
        <v>0</v>
      </c>
      <c r="O52" s="2">
        <v>0</v>
      </c>
      <c r="P52" s="2">
        <v>0</v>
      </c>
      <c r="Q52" s="2">
        <v>0</v>
      </c>
      <c r="R52" s="2">
        <v>0</v>
      </c>
      <c r="S52" s="2">
        <v>0</v>
      </c>
      <c r="T52" s="2">
        <v>0</v>
      </c>
      <c r="U52" s="2">
        <v>0</v>
      </c>
      <c r="V52" s="2">
        <v>0</v>
      </c>
      <c r="W52" s="2">
        <v>0</v>
      </c>
      <c r="X52" s="2">
        <v>0</v>
      </c>
      <c r="Y52" s="2">
        <v>0</v>
      </c>
      <c r="Z52" s="2">
        <v>0</v>
      </c>
      <c r="AA52" s="2">
        <v>0</v>
      </c>
      <c r="AB52" s="2">
        <v>0</v>
      </c>
      <c r="AC52" s="2">
        <v>0</v>
      </c>
      <c r="AD52" s="2">
        <v>3</v>
      </c>
      <c r="AE52" s="2">
        <v>0</v>
      </c>
      <c r="AF52" s="2">
        <v>0</v>
      </c>
      <c r="AG52" s="2">
        <v>0</v>
      </c>
      <c r="AH52" s="2">
        <v>1</v>
      </c>
      <c r="AI52" s="2">
        <v>0</v>
      </c>
      <c r="AJ52" s="2">
        <v>0</v>
      </c>
      <c r="AK52" s="2">
        <v>0</v>
      </c>
      <c r="AL52" s="2">
        <v>1</v>
      </c>
      <c r="AM52" s="2">
        <v>1</v>
      </c>
      <c r="AN52" s="2">
        <v>0</v>
      </c>
      <c r="AO52" s="2">
        <v>0</v>
      </c>
      <c r="AP52" s="2">
        <v>0</v>
      </c>
      <c r="AQ52" s="2">
        <v>0</v>
      </c>
      <c r="AR52" s="2">
        <v>0</v>
      </c>
      <c r="AS52" s="2">
        <v>0</v>
      </c>
      <c r="AT52" s="2">
        <v>0</v>
      </c>
      <c r="AU52" s="2">
        <v>0</v>
      </c>
      <c r="AV52" s="2">
        <v>0</v>
      </c>
      <c r="AW52" s="2">
        <v>0</v>
      </c>
      <c r="AX52" s="2">
        <v>0</v>
      </c>
      <c r="AY52" s="2">
        <v>0</v>
      </c>
      <c r="AZ52" s="2">
        <v>0</v>
      </c>
      <c r="BA52" s="2">
        <v>0</v>
      </c>
      <c r="BB52" s="2">
        <v>0</v>
      </c>
      <c r="BC52" s="2">
        <v>0</v>
      </c>
      <c r="BD52" s="2">
        <v>0</v>
      </c>
      <c r="BE52" s="2">
        <v>0</v>
      </c>
      <c r="BF52" s="2">
        <v>0</v>
      </c>
      <c r="BG52" s="2">
        <v>0</v>
      </c>
      <c r="BH52" s="2">
        <v>0</v>
      </c>
      <c r="BI52" s="2">
        <v>0</v>
      </c>
      <c r="BJ52" s="2">
        <v>0</v>
      </c>
      <c r="BK52" s="2">
        <v>0</v>
      </c>
      <c r="BL52" s="2">
        <v>0</v>
      </c>
      <c r="BM52" s="2">
        <v>0</v>
      </c>
      <c r="BN52" s="2">
        <v>0</v>
      </c>
      <c r="BO52" s="2">
        <v>0</v>
      </c>
      <c r="BP52" s="2">
        <v>0</v>
      </c>
      <c r="BQ52" s="2">
        <v>0</v>
      </c>
      <c r="BR52" s="2">
        <v>0</v>
      </c>
      <c r="BS52" s="2">
        <v>0</v>
      </c>
      <c r="BT52" s="2">
        <v>0</v>
      </c>
      <c r="BU52" s="2">
        <v>0</v>
      </c>
      <c r="BV52" s="2">
        <v>0</v>
      </c>
      <c r="BW52" s="2">
        <v>0</v>
      </c>
      <c r="BX52" s="2">
        <v>0</v>
      </c>
      <c r="BY52" s="2">
        <v>0</v>
      </c>
      <c r="BZ52" s="2">
        <v>0</v>
      </c>
      <c r="CA52" s="2">
        <v>0</v>
      </c>
      <c r="CB52" s="2">
        <v>0</v>
      </c>
      <c r="CC52" s="2">
        <v>0</v>
      </c>
      <c r="CD52" s="2">
        <v>0</v>
      </c>
      <c r="CE52" s="2">
        <v>0</v>
      </c>
      <c r="CF52" s="2">
        <v>0</v>
      </c>
      <c r="CG52" s="2">
        <v>0</v>
      </c>
      <c r="CH52" s="2">
        <v>0</v>
      </c>
      <c r="CI52" s="15">
        <v>0</v>
      </c>
    </row>
    <row r="53" spans="4:87" x14ac:dyDescent="0.25">
      <c r="D53" s="68"/>
      <c r="E53" s="8" t="s">
        <v>49</v>
      </c>
      <c r="F53" s="9"/>
      <c r="G53" s="12">
        <v>11</v>
      </c>
      <c r="H53" s="14">
        <v>0</v>
      </c>
      <c r="I53" s="2">
        <v>0</v>
      </c>
      <c r="J53" s="2">
        <v>0</v>
      </c>
      <c r="K53" s="2">
        <v>0</v>
      </c>
      <c r="L53" s="2">
        <v>0</v>
      </c>
      <c r="M53" s="2">
        <v>0</v>
      </c>
      <c r="N53" s="2">
        <v>1</v>
      </c>
      <c r="O53" s="2">
        <v>0</v>
      </c>
      <c r="P53" s="2">
        <v>0</v>
      </c>
      <c r="Q53" s="2">
        <v>0</v>
      </c>
      <c r="R53" s="2">
        <v>0</v>
      </c>
      <c r="S53" s="2">
        <v>0</v>
      </c>
      <c r="T53" s="2">
        <v>0</v>
      </c>
      <c r="U53" s="2">
        <v>0</v>
      </c>
      <c r="V53" s="2">
        <v>1</v>
      </c>
      <c r="W53" s="2">
        <v>0</v>
      </c>
      <c r="X53" s="2">
        <v>0</v>
      </c>
      <c r="Y53" s="2">
        <v>0</v>
      </c>
      <c r="Z53" s="2">
        <v>0</v>
      </c>
      <c r="AA53" s="2">
        <v>0</v>
      </c>
      <c r="AB53" s="2">
        <v>0</v>
      </c>
      <c r="AC53" s="2">
        <v>0</v>
      </c>
      <c r="AD53" s="2">
        <v>1</v>
      </c>
      <c r="AE53" s="2">
        <v>0</v>
      </c>
      <c r="AF53" s="2">
        <v>0</v>
      </c>
      <c r="AG53" s="2">
        <v>0</v>
      </c>
      <c r="AH53" s="2">
        <v>2</v>
      </c>
      <c r="AI53" s="2">
        <v>2</v>
      </c>
      <c r="AJ53" s="2">
        <v>0</v>
      </c>
      <c r="AK53" s="2">
        <v>0</v>
      </c>
      <c r="AL53" s="2">
        <v>3</v>
      </c>
      <c r="AM53" s="2">
        <v>0</v>
      </c>
      <c r="AN53" s="2">
        <v>0</v>
      </c>
      <c r="AO53" s="2">
        <v>1</v>
      </c>
      <c r="AP53" s="2">
        <v>1</v>
      </c>
      <c r="AQ53" s="2">
        <v>0</v>
      </c>
      <c r="AR53" s="2">
        <v>0</v>
      </c>
      <c r="AS53" s="2">
        <v>0</v>
      </c>
      <c r="AT53" s="2">
        <v>0</v>
      </c>
      <c r="AU53" s="2">
        <v>0</v>
      </c>
      <c r="AV53" s="2">
        <v>0</v>
      </c>
      <c r="AW53" s="2">
        <v>0</v>
      </c>
      <c r="AX53" s="2">
        <v>0</v>
      </c>
      <c r="AY53" s="2">
        <v>0</v>
      </c>
      <c r="AZ53" s="2">
        <v>0</v>
      </c>
      <c r="BA53" s="2">
        <v>0</v>
      </c>
      <c r="BB53" s="2">
        <v>0</v>
      </c>
      <c r="BC53" s="2">
        <v>0</v>
      </c>
      <c r="BD53" s="2">
        <v>0</v>
      </c>
      <c r="BE53" s="2">
        <v>0</v>
      </c>
      <c r="BF53" s="2">
        <v>0</v>
      </c>
      <c r="BG53" s="2">
        <v>0</v>
      </c>
      <c r="BH53" s="2">
        <v>0</v>
      </c>
      <c r="BI53" s="2">
        <v>0</v>
      </c>
      <c r="BJ53" s="2">
        <v>0</v>
      </c>
      <c r="BK53" s="2">
        <v>0</v>
      </c>
      <c r="BL53" s="2">
        <v>0</v>
      </c>
      <c r="BM53" s="2">
        <v>0</v>
      </c>
      <c r="BN53" s="2">
        <v>0</v>
      </c>
      <c r="BO53" s="2">
        <v>0</v>
      </c>
      <c r="BP53" s="2">
        <v>0</v>
      </c>
      <c r="BQ53" s="2">
        <v>0</v>
      </c>
      <c r="BR53" s="2">
        <v>0</v>
      </c>
      <c r="BS53" s="2">
        <v>0</v>
      </c>
      <c r="BT53" s="2">
        <v>0</v>
      </c>
      <c r="BU53" s="2">
        <v>0</v>
      </c>
      <c r="BV53" s="2">
        <v>0</v>
      </c>
      <c r="BW53" s="2">
        <v>0</v>
      </c>
      <c r="BX53" s="2">
        <v>0</v>
      </c>
      <c r="BY53" s="2">
        <v>1</v>
      </c>
      <c r="BZ53" s="2">
        <v>0</v>
      </c>
      <c r="CA53" s="2">
        <v>0</v>
      </c>
      <c r="CB53" s="2">
        <v>0</v>
      </c>
      <c r="CC53" s="2">
        <v>0</v>
      </c>
      <c r="CD53" s="2">
        <v>0</v>
      </c>
      <c r="CE53" s="2">
        <v>0</v>
      </c>
      <c r="CF53" s="2">
        <v>0</v>
      </c>
      <c r="CG53" s="2">
        <v>0</v>
      </c>
      <c r="CH53" s="2">
        <v>0</v>
      </c>
      <c r="CI53" s="15">
        <v>0</v>
      </c>
    </row>
    <row r="54" spans="4:87" x14ac:dyDescent="0.25">
      <c r="D54" s="68"/>
      <c r="E54" s="8" t="s">
        <v>50</v>
      </c>
      <c r="F54" s="9"/>
      <c r="G54" s="12">
        <v>16</v>
      </c>
      <c r="H54" s="14">
        <v>0</v>
      </c>
      <c r="I54" s="2">
        <v>0</v>
      </c>
      <c r="J54" s="2">
        <v>0</v>
      </c>
      <c r="K54" s="2">
        <v>0</v>
      </c>
      <c r="L54" s="2">
        <v>0</v>
      </c>
      <c r="M54" s="2">
        <v>0</v>
      </c>
      <c r="N54" s="2">
        <v>0</v>
      </c>
      <c r="O54" s="2">
        <v>0</v>
      </c>
      <c r="P54" s="2">
        <v>0</v>
      </c>
      <c r="Q54" s="2">
        <v>0</v>
      </c>
      <c r="R54" s="2">
        <v>0</v>
      </c>
      <c r="S54" s="2">
        <v>0</v>
      </c>
      <c r="T54" s="2">
        <v>0</v>
      </c>
      <c r="U54" s="2">
        <v>0</v>
      </c>
      <c r="V54" s="2">
        <v>3</v>
      </c>
      <c r="W54" s="2">
        <v>0</v>
      </c>
      <c r="X54" s="2">
        <v>0</v>
      </c>
      <c r="Y54" s="2">
        <v>0</v>
      </c>
      <c r="Z54" s="2">
        <v>0</v>
      </c>
      <c r="AA54" s="2">
        <v>0</v>
      </c>
      <c r="AB54" s="2">
        <v>0</v>
      </c>
      <c r="AC54" s="2">
        <v>0</v>
      </c>
      <c r="AD54" s="2">
        <v>4</v>
      </c>
      <c r="AE54" s="2">
        <v>0</v>
      </c>
      <c r="AF54" s="2">
        <v>0</v>
      </c>
      <c r="AG54" s="2">
        <v>0</v>
      </c>
      <c r="AH54" s="2">
        <v>0</v>
      </c>
      <c r="AI54" s="2">
        <v>1</v>
      </c>
      <c r="AJ54" s="2">
        <v>0</v>
      </c>
      <c r="AK54" s="2">
        <v>1</v>
      </c>
      <c r="AL54" s="2">
        <v>3</v>
      </c>
      <c r="AM54" s="2">
        <v>0</v>
      </c>
      <c r="AN54" s="2">
        <v>0</v>
      </c>
      <c r="AO54" s="2">
        <v>0</v>
      </c>
      <c r="AP54" s="2">
        <v>0</v>
      </c>
      <c r="AQ54" s="2">
        <v>0</v>
      </c>
      <c r="AR54" s="2">
        <v>0</v>
      </c>
      <c r="AS54" s="2">
        <v>0</v>
      </c>
      <c r="AT54" s="2">
        <v>0</v>
      </c>
      <c r="AU54" s="2">
        <v>0</v>
      </c>
      <c r="AV54" s="2">
        <v>0</v>
      </c>
      <c r="AW54" s="2">
        <v>0</v>
      </c>
      <c r="AX54" s="2">
        <v>0</v>
      </c>
      <c r="AY54" s="2">
        <v>0</v>
      </c>
      <c r="AZ54" s="2">
        <v>0</v>
      </c>
      <c r="BA54" s="2">
        <v>0</v>
      </c>
      <c r="BB54" s="2">
        <v>0</v>
      </c>
      <c r="BC54" s="2">
        <v>0</v>
      </c>
      <c r="BD54" s="2">
        <v>1</v>
      </c>
      <c r="BE54" s="2">
        <v>0</v>
      </c>
      <c r="BF54" s="2">
        <v>0</v>
      </c>
      <c r="BG54" s="2">
        <v>0</v>
      </c>
      <c r="BH54" s="2">
        <v>0</v>
      </c>
      <c r="BI54" s="2">
        <v>0</v>
      </c>
      <c r="BJ54" s="2">
        <v>0</v>
      </c>
      <c r="BK54" s="2">
        <v>0</v>
      </c>
      <c r="BL54" s="2">
        <v>0</v>
      </c>
      <c r="BM54" s="2">
        <v>0</v>
      </c>
      <c r="BN54" s="2">
        <v>0</v>
      </c>
      <c r="BO54" s="2">
        <v>0</v>
      </c>
      <c r="BP54" s="2">
        <v>0</v>
      </c>
      <c r="BQ54" s="2">
        <v>0</v>
      </c>
      <c r="BR54" s="2">
        <v>0</v>
      </c>
      <c r="BS54" s="2">
        <v>0</v>
      </c>
      <c r="BT54" s="2">
        <v>0</v>
      </c>
      <c r="BU54" s="2">
        <v>0</v>
      </c>
      <c r="BV54" s="2">
        <v>1</v>
      </c>
      <c r="BW54" s="2">
        <v>1</v>
      </c>
      <c r="BX54" s="2">
        <v>0</v>
      </c>
      <c r="BY54" s="2">
        <v>1</v>
      </c>
      <c r="BZ54" s="2">
        <v>0</v>
      </c>
      <c r="CA54" s="2">
        <v>0</v>
      </c>
      <c r="CB54" s="2">
        <v>0</v>
      </c>
      <c r="CC54" s="2">
        <v>0</v>
      </c>
      <c r="CD54" s="2">
        <v>0</v>
      </c>
      <c r="CE54" s="2">
        <v>0</v>
      </c>
      <c r="CF54" s="2">
        <v>0</v>
      </c>
      <c r="CG54" s="2">
        <v>0</v>
      </c>
      <c r="CH54" s="2">
        <v>0</v>
      </c>
      <c r="CI54" s="15">
        <v>0</v>
      </c>
    </row>
    <row r="55" spans="4:87" x14ac:dyDescent="0.25">
      <c r="D55" s="68"/>
      <c r="E55" s="8" t="s">
        <v>51</v>
      </c>
      <c r="F55" s="9"/>
      <c r="G55" s="12">
        <v>25</v>
      </c>
      <c r="H55" s="14">
        <v>0</v>
      </c>
      <c r="I55" s="2">
        <v>0</v>
      </c>
      <c r="J55" s="2">
        <v>1</v>
      </c>
      <c r="K55" s="2">
        <v>0</v>
      </c>
      <c r="L55" s="2">
        <v>0</v>
      </c>
      <c r="M55" s="2">
        <v>0</v>
      </c>
      <c r="N55" s="2">
        <v>0</v>
      </c>
      <c r="O55" s="2">
        <v>0</v>
      </c>
      <c r="P55" s="2">
        <v>0</v>
      </c>
      <c r="Q55" s="2">
        <v>0</v>
      </c>
      <c r="R55" s="2">
        <v>0</v>
      </c>
      <c r="S55" s="2">
        <v>0</v>
      </c>
      <c r="T55" s="2">
        <v>0</v>
      </c>
      <c r="U55" s="2">
        <v>0</v>
      </c>
      <c r="V55" s="2">
        <v>8</v>
      </c>
      <c r="W55" s="2">
        <v>0</v>
      </c>
      <c r="X55" s="2">
        <v>0</v>
      </c>
      <c r="Y55" s="2">
        <v>0</v>
      </c>
      <c r="Z55" s="2">
        <v>0</v>
      </c>
      <c r="AA55" s="2">
        <v>0</v>
      </c>
      <c r="AB55" s="2">
        <v>0</v>
      </c>
      <c r="AC55" s="2">
        <v>0</v>
      </c>
      <c r="AD55" s="2">
        <v>3</v>
      </c>
      <c r="AE55" s="2">
        <v>0</v>
      </c>
      <c r="AF55" s="2">
        <v>0</v>
      </c>
      <c r="AG55" s="2">
        <v>0</v>
      </c>
      <c r="AH55" s="2">
        <v>2</v>
      </c>
      <c r="AI55" s="2">
        <v>4</v>
      </c>
      <c r="AJ55" s="2">
        <v>1</v>
      </c>
      <c r="AK55" s="2">
        <v>1</v>
      </c>
      <c r="AL55" s="2">
        <v>5</v>
      </c>
      <c r="AM55" s="2">
        <v>0</v>
      </c>
      <c r="AN55" s="2">
        <v>0</v>
      </c>
      <c r="AO55" s="2">
        <v>0</v>
      </c>
      <c r="AP55" s="2">
        <v>1</v>
      </c>
      <c r="AQ55" s="2">
        <v>0</v>
      </c>
      <c r="AR55" s="2">
        <v>0</v>
      </c>
      <c r="AS55" s="2">
        <v>0</v>
      </c>
      <c r="AT55" s="2">
        <v>0</v>
      </c>
      <c r="AU55" s="2">
        <v>0</v>
      </c>
      <c r="AV55" s="2">
        <v>0</v>
      </c>
      <c r="AW55" s="2">
        <v>0</v>
      </c>
      <c r="AX55" s="2">
        <v>0</v>
      </c>
      <c r="AY55" s="2">
        <v>0</v>
      </c>
      <c r="AZ55" s="2">
        <v>0</v>
      </c>
      <c r="BA55" s="2">
        <v>0</v>
      </c>
      <c r="BB55" s="2">
        <v>0</v>
      </c>
      <c r="BC55" s="2">
        <v>0</v>
      </c>
      <c r="BD55" s="2">
        <v>0</v>
      </c>
      <c r="BE55" s="2">
        <v>0</v>
      </c>
      <c r="BF55" s="2">
        <v>0</v>
      </c>
      <c r="BG55" s="2">
        <v>0</v>
      </c>
      <c r="BH55" s="2">
        <v>0</v>
      </c>
      <c r="BI55" s="2">
        <v>0</v>
      </c>
      <c r="BJ55" s="2">
        <v>0</v>
      </c>
      <c r="BK55" s="2">
        <v>0</v>
      </c>
      <c r="BL55" s="2">
        <v>0</v>
      </c>
      <c r="BM55" s="2">
        <v>0</v>
      </c>
      <c r="BN55" s="2">
        <v>0</v>
      </c>
      <c r="BO55" s="2">
        <v>0</v>
      </c>
      <c r="BP55" s="2">
        <v>0</v>
      </c>
      <c r="BQ55" s="2">
        <v>0</v>
      </c>
      <c r="BR55" s="2">
        <v>0</v>
      </c>
      <c r="BS55" s="2">
        <v>0</v>
      </c>
      <c r="BT55" s="2">
        <v>0</v>
      </c>
      <c r="BU55" s="2">
        <v>0</v>
      </c>
      <c r="BV55" s="2">
        <v>0</v>
      </c>
      <c r="BW55" s="2">
        <v>0</v>
      </c>
      <c r="BX55" s="2">
        <v>0</v>
      </c>
      <c r="BY55" s="2">
        <v>0</v>
      </c>
      <c r="BZ55" s="2">
        <v>1</v>
      </c>
      <c r="CA55" s="2">
        <v>0</v>
      </c>
      <c r="CB55" s="2">
        <v>0</v>
      </c>
      <c r="CC55" s="2">
        <v>0</v>
      </c>
      <c r="CD55" s="2">
        <v>0</v>
      </c>
      <c r="CE55" s="2">
        <v>0</v>
      </c>
      <c r="CF55" s="2">
        <v>0</v>
      </c>
      <c r="CG55" s="2">
        <v>0</v>
      </c>
      <c r="CH55" s="2">
        <v>1</v>
      </c>
      <c r="CI55" s="15">
        <v>0</v>
      </c>
    </row>
    <row r="56" spans="4:87" x14ac:dyDescent="0.25">
      <c r="D56" s="68"/>
      <c r="E56" s="8" t="s">
        <v>52</v>
      </c>
      <c r="F56" s="9"/>
      <c r="G56" s="12">
        <v>26</v>
      </c>
      <c r="H56" s="14">
        <v>0</v>
      </c>
      <c r="I56" s="2">
        <v>0</v>
      </c>
      <c r="J56" s="2">
        <v>1</v>
      </c>
      <c r="K56" s="2">
        <v>0</v>
      </c>
      <c r="L56" s="2">
        <v>0</v>
      </c>
      <c r="M56" s="2">
        <v>0</v>
      </c>
      <c r="N56" s="2">
        <v>2</v>
      </c>
      <c r="O56" s="2">
        <v>0</v>
      </c>
      <c r="P56" s="2">
        <v>0</v>
      </c>
      <c r="Q56" s="2">
        <v>0</v>
      </c>
      <c r="R56" s="2">
        <v>0</v>
      </c>
      <c r="S56" s="2">
        <v>0</v>
      </c>
      <c r="T56" s="2">
        <v>0</v>
      </c>
      <c r="U56" s="2">
        <v>0</v>
      </c>
      <c r="V56" s="2">
        <v>7</v>
      </c>
      <c r="W56" s="2">
        <v>0</v>
      </c>
      <c r="X56" s="2">
        <v>0</v>
      </c>
      <c r="Y56" s="2">
        <v>0</v>
      </c>
      <c r="Z56" s="2">
        <v>0</v>
      </c>
      <c r="AA56" s="2">
        <v>0</v>
      </c>
      <c r="AB56" s="2">
        <v>0</v>
      </c>
      <c r="AC56" s="2">
        <v>1</v>
      </c>
      <c r="AD56" s="2">
        <v>4</v>
      </c>
      <c r="AE56" s="2">
        <v>1</v>
      </c>
      <c r="AF56" s="2">
        <v>0</v>
      </c>
      <c r="AG56" s="2">
        <v>0</v>
      </c>
      <c r="AH56" s="2">
        <v>1</v>
      </c>
      <c r="AI56" s="2">
        <v>0</v>
      </c>
      <c r="AJ56" s="2">
        <v>0</v>
      </c>
      <c r="AK56" s="2">
        <v>0</v>
      </c>
      <c r="AL56" s="2">
        <v>8</v>
      </c>
      <c r="AM56" s="2">
        <v>0</v>
      </c>
      <c r="AN56" s="2">
        <v>0</v>
      </c>
      <c r="AO56" s="2">
        <v>1</v>
      </c>
      <c r="AP56" s="2">
        <v>0</v>
      </c>
      <c r="AQ56" s="2">
        <v>0</v>
      </c>
      <c r="AR56" s="2">
        <v>0</v>
      </c>
      <c r="AS56" s="2">
        <v>0</v>
      </c>
      <c r="AT56" s="2">
        <v>0</v>
      </c>
      <c r="AU56" s="2">
        <v>0</v>
      </c>
      <c r="AV56" s="2">
        <v>0</v>
      </c>
      <c r="AW56" s="2">
        <v>0</v>
      </c>
      <c r="AX56" s="2">
        <v>0</v>
      </c>
      <c r="AY56" s="2">
        <v>0</v>
      </c>
      <c r="AZ56" s="2">
        <v>0</v>
      </c>
      <c r="BA56" s="2">
        <v>0</v>
      </c>
      <c r="BB56" s="2">
        <v>0</v>
      </c>
      <c r="BC56" s="2">
        <v>0</v>
      </c>
      <c r="BD56" s="2">
        <v>0</v>
      </c>
      <c r="BE56" s="2">
        <v>0</v>
      </c>
      <c r="BF56" s="2">
        <v>0</v>
      </c>
      <c r="BG56" s="2">
        <v>0</v>
      </c>
      <c r="BH56" s="2">
        <v>0</v>
      </c>
      <c r="BI56" s="2">
        <v>0</v>
      </c>
      <c r="BJ56" s="2">
        <v>0</v>
      </c>
      <c r="BK56" s="2">
        <v>0</v>
      </c>
      <c r="BL56" s="2">
        <v>0</v>
      </c>
      <c r="BM56" s="2">
        <v>0</v>
      </c>
      <c r="BN56" s="2">
        <v>0</v>
      </c>
      <c r="BO56" s="2">
        <v>0</v>
      </c>
      <c r="BP56" s="2">
        <v>0</v>
      </c>
      <c r="BQ56" s="2">
        <v>0</v>
      </c>
      <c r="BR56" s="2">
        <v>0</v>
      </c>
      <c r="BS56" s="2">
        <v>0</v>
      </c>
      <c r="BT56" s="2">
        <v>0</v>
      </c>
      <c r="BU56" s="2">
        <v>0</v>
      </c>
      <c r="BV56" s="2">
        <v>0</v>
      </c>
      <c r="BW56" s="2">
        <v>0</v>
      </c>
      <c r="BX56" s="2">
        <v>0</v>
      </c>
      <c r="BY56" s="2">
        <v>0</v>
      </c>
      <c r="BZ56" s="2">
        <v>0</v>
      </c>
      <c r="CA56" s="2">
        <v>0</v>
      </c>
      <c r="CB56" s="2">
        <v>0</v>
      </c>
      <c r="CC56" s="2">
        <v>0</v>
      </c>
      <c r="CD56" s="2">
        <v>0</v>
      </c>
      <c r="CE56" s="2">
        <v>0</v>
      </c>
      <c r="CF56" s="2">
        <v>0</v>
      </c>
      <c r="CG56" s="2">
        <v>0</v>
      </c>
      <c r="CH56" s="2">
        <v>1</v>
      </c>
      <c r="CI56" s="15">
        <v>0</v>
      </c>
    </row>
    <row r="57" spans="4:87" x14ac:dyDescent="0.25">
      <c r="D57" s="68"/>
      <c r="E57" s="8" t="s">
        <v>53</v>
      </c>
      <c r="F57" s="9"/>
      <c r="G57" s="12">
        <v>31</v>
      </c>
      <c r="H57" s="14">
        <v>0</v>
      </c>
      <c r="I57" s="2">
        <v>0</v>
      </c>
      <c r="J57" s="2">
        <v>0</v>
      </c>
      <c r="K57" s="2">
        <v>1</v>
      </c>
      <c r="L57" s="2">
        <v>1</v>
      </c>
      <c r="M57" s="2">
        <v>0</v>
      </c>
      <c r="N57" s="2">
        <v>0</v>
      </c>
      <c r="O57" s="2">
        <v>0</v>
      </c>
      <c r="P57" s="2">
        <v>0</v>
      </c>
      <c r="Q57" s="2">
        <v>0</v>
      </c>
      <c r="R57" s="2">
        <v>0</v>
      </c>
      <c r="S57" s="2">
        <v>0</v>
      </c>
      <c r="T57" s="2">
        <v>0</v>
      </c>
      <c r="U57" s="2">
        <v>0</v>
      </c>
      <c r="V57" s="2">
        <v>7</v>
      </c>
      <c r="W57" s="2">
        <v>0</v>
      </c>
      <c r="X57" s="2">
        <v>0</v>
      </c>
      <c r="Y57" s="2">
        <v>0</v>
      </c>
      <c r="Z57" s="2">
        <v>0</v>
      </c>
      <c r="AA57" s="2">
        <v>0</v>
      </c>
      <c r="AB57" s="2">
        <v>0</v>
      </c>
      <c r="AC57" s="2">
        <v>1</v>
      </c>
      <c r="AD57" s="2">
        <v>1</v>
      </c>
      <c r="AE57" s="2">
        <v>1</v>
      </c>
      <c r="AF57" s="2">
        <v>0</v>
      </c>
      <c r="AG57" s="2">
        <v>0</v>
      </c>
      <c r="AH57" s="2">
        <v>3</v>
      </c>
      <c r="AI57" s="2">
        <v>4</v>
      </c>
      <c r="AJ57" s="2">
        <v>1</v>
      </c>
      <c r="AK57" s="2">
        <v>0</v>
      </c>
      <c r="AL57" s="2">
        <v>8</v>
      </c>
      <c r="AM57" s="2">
        <v>0</v>
      </c>
      <c r="AN57" s="2">
        <v>0</v>
      </c>
      <c r="AO57" s="2">
        <v>0</v>
      </c>
      <c r="AP57" s="2">
        <v>0</v>
      </c>
      <c r="AQ57" s="2">
        <v>0</v>
      </c>
      <c r="AR57" s="2">
        <v>0</v>
      </c>
      <c r="AS57" s="2">
        <v>0</v>
      </c>
      <c r="AT57" s="2">
        <v>0</v>
      </c>
      <c r="AU57" s="2">
        <v>0</v>
      </c>
      <c r="AV57" s="2">
        <v>0</v>
      </c>
      <c r="AW57" s="2">
        <v>0</v>
      </c>
      <c r="AX57" s="2">
        <v>1</v>
      </c>
      <c r="AY57" s="2">
        <v>0</v>
      </c>
      <c r="AZ57" s="2">
        <v>0</v>
      </c>
      <c r="BA57" s="2">
        <v>0</v>
      </c>
      <c r="BB57" s="2">
        <v>0</v>
      </c>
      <c r="BC57" s="2">
        <v>0</v>
      </c>
      <c r="BD57" s="2">
        <v>0</v>
      </c>
      <c r="BE57" s="2">
        <v>0</v>
      </c>
      <c r="BF57" s="2">
        <v>0</v>
      </c>
      <c r="BG57" s="2">
        <v>1</v>
      </c>
      <c r="BH57" s="2">
        <v>0</v>
      </c>
      <c r="BI57" s="2">
        <v>0</v>
      </c>
      <c r="BJ57" s="2">
        <v>0</v>
      </c>
      <c r="BK57" s="2">
        <v>0</v>
      </c>
      <c r="BL57" s="2">
        <v>0</v>
      </c>
      <c r="BM57" s="2">
        <v>1</v>
      </c>
      <c r="BN57" s="2">
        <v>0</v>
      </c>
      <c r="BO57" s="2">
        <v>0</v>
      </c>
      <c r="BP57" s="2">
        <v>0</v>
      </c>
      <c r="BQ57" s="2">
        <v>0</v>
      </c>
      <c r="BR57" s="2">
        <v>0</v>
      </c>
      <c r="BS57" s="2">
        <v>0</v>
      </c>
      <c r="BT57" s="2">
        <v>0</v>
      </c>
      <c r="BU57" s="2">
        <v>0</v>
      </c>
      <c r="BV57" s="2">
        <v>0</v>
      </c>
      <c r="BW57" s="2">
        <v>0</v>
      </c>
      <c r="BX57" s="2">
        <v>1</v>
      </c>
      <c r="BY57" s="2">
        <v>0</v>
      </c>
      <c r="BZ57" s="2">
        <v>0</v>
      </c>
      <c r="CA57" s="2">
        <v>0</v>
      </c>
      <c r="CB57" s="2">
        <v>0</v>
      </c>
      <c r="CC57" s="2">
        <v>0</v>
      </c>
      <c r="CD57" s="2">
        <v>0</v>
      </c>
      <c r="CE57" s="2">
        <v>0</v>
      </c>
      <c r="CF57" s="2">
        <v>0</v>
      </c>
      <c r="CG57" s="2">
        <v>0</v>
      </c>
      <c r="CH57" s="2">
        <v>1</v>
      </c>
      <c r="CI57" s="15">
        <v>0</v>
      </c>
    </row>
    <row r="58" spans="4:87" x14ac:dyDescent="0.25">
      <c r="D58" s="68"/>
      <c r="E58" s="8" t="s">
        <v>37</v>
      </c>
      <c r="F58" s="9"/>
      <c r="G58" s="12">
        <v>0</v>
      </c>
      <c r="H58" s="14">
        <v>0</v>
      </c>
      <c r="I58" s="2">
        <v>0</v>
      </c>
      <c r="J58" s="2">
        <v>0</v>
      </c>
      <c r="K58" s="2">
        <v>0</v>
      </c>
      <c r="L58" s="2">
        <v>0</v>
      </c>
      <c r="M58" s="2">
        <v>0</v>
      </c>
      <c r="N58" s="2">
        <v>0</v>
      </c>
      <c r="O58" s="2">
        <v>0</v>
      </c>
      <c r="P58" s="2">
        <v>0</v>
      </c>
      <c r="Q58" s="2">
        <v>0</v>
      </c>
      <c r="R58" s="2">
        <v>0</v>
      </c>
      <c r="S58" s="2">
        <v>0</v>
      </c>
      <c r="T58" s="2">
        <v>0</v>
      </c>
      <c r="U58" s="2">
        <v>0</v>
      </c>
      <c r="V58" s="2">
        <v>0</v>
      </c>
      <c r="W58" s="2">
        <v>0</v>
      </c>
      <c r="X58" s="2">
        <v>0</v>
      </c>
      <c r="Y58" s="2">
        <v>0</v>
      </c>
      <c r="Z58" s="2">
        <v>0</v>
      </c>
      <c r="AA58" s="2">
        <v>0</v>
      </c>
      <c r="AB58" s="2">
        <v>0</v>
      </c>
      <c r="AC58" s="2">
        <v>0</v>
      </c>
      <c r="AD58" s="2">
        <v>0</v>
      </c>
      <c r="AE58" s="2">
        <v>0</v>
      </c>
      <c r="AF58" s="2">
        <v>0</v>
      </c>
      <c r="AG58" s="2">
        <v>0</v>
      </c>
      <c r="AH58" s="2">
        <v>0</v>
      </c>
      <c r="AI58" s="2">
        <v>0</v>
      </c>
      <c r="AJ58" s="2">
        <v>0</v>
      </c>
      <c r="AK58" s="2">
        <v>0</v>
      </c>
      <c r="AL58" s="2">
        <v>0</v>
      </c>
      <c r="AM58" s="2">
        <v>0</v>
      </c>
      <c r="AN58" s="2">
        <v>0</v>
      </c>
      <c r="AO58" s="2">
        <v>0</v>
      </c>
      <c r="AP58" s="2">
        <v>0</v>
      </c>
      <c r="AQ58" s="2">
        <v>0</v>
      </c>
      <c r="AR58" s="2">
        <v>0</v>
      </c>
      <c r="AS58" s="2">
        <v>0</v>
      </c>
      <c r="AT58" s="2">
        <v>0</v>
      </c>
      <c r="AU58" s="2">
        <v>0</v>
      </c>
      <c r="AV58" s="2">
        <v>0</v>
      </c>
      <c r="AW58" s="2">
        <v>0</v>
      </c>
      <c r="AX58" s="2">
        <v>0</v>
      </c>
      <c r="AY58" s="2">
        <v>0</v>
      </c>
      <c r="AZ58" s="2">
        <v>0</v>
      </c>
      <c r="BA58" s="2">
        <v>0</v>
      </c>
      <c r="BB58" s="2">
        <v>0</v>
      </c>
      <c r="BC58" s="2">
        <v>0</v>
      </c>
      <c r="BD58" s="2">
        <v>0</v>
      </c>
      <c r="BE58" s="2">
        <v>0</v>
      </c>
      <c r="BF58" s="2">
        <v>0</v>
      </c>
      <c r="BG58" s="2">
        <v>0</v>
      </c>
      <c r="BH58" s="2">
        <v>0</v>
      </c>
      <c r="BI58" s="2">
        <v>0</v>
      </c>
      <c r="BJ58" s="2">
        <v>0</v>
      </c>
      <c r="BK58" s="2">
        <v>0</v>
      </c>
      <c r="BL58" s="2">
        <v>0</v>
      </c>
      <c r="BM58" s="2">
        <v>0</v>
      </c>
      <c r="BN58" s="2">
        <v>0</v>
      </c>
      <c r="BO58" s="2">
        <v>0</v>
      </c>
      <c r="BP58" s="2">
        <v>0</v>
      </c>
      <c r="BQ58" s="2">
        <v>0</v>
      </c>
      <c r="BR58" s="2">
        <v>0</v>
      </c>
      <c r="BS58" s="2">
        <v>0</v>
      </c>
      <c r="BT58" s="2">
        <v>0</v>
      </c>
      <c r="BU58" s="2">
        <v>0</v>
      </c>
      <c r="BV58" s="2">
        <v>0</v>
      </c>
      <c r="BW58" s="2">
        <v>0</v>
      </c>
      <c r="BX58" s="2">
        <v>0</v>
      </c>
      <c r="BY58" s="2">
        <v>0</v>
      </c>
      <c r="BZ58" s="2">
        <v>0</v>
      </c>
      <c r="CA58" s="2">
        <v>0</v>
      </c>
      <c r="CB58" s="2">
        <v>0</v>
      </c>
      <c r="CC58" s="2">
        <v>0</v>
      </c>
      <c r="CD58" s="2">
        <v>0</v>
      </c>
      <c r="CE58" s="2">
        <v>0</v>
      </c>
      <c r="CF58" s="2">
        <v>0</v>
      </c>
      <c r="CG58" s="2">
        <v>0</v>
      </c>
      <c r="CH58" s="2">
        <v>0</v>
      </c>
      <c r="CI58" s="15">
        <v>0</v>
      </c>
    </row>
    <row r="59" spans="4:87" x14ac:dyDescent="0.25">
      <c r="D59" s="69"/>
      <c r="E59" s="35" t="s">
        <v>39</v>
      </c>
      <c r="F59" s="31"/>
      <c r="G59" s="25">
        <v>0</v>
      </c>
      <c r="H59" s="39">
        <v>0</v>
      </c>
      <c r="I59" s="6">
        <v>0</v>
      </c>
      <c r="J59" s="6">
        <v>0</v>
      </c>
      <c r="K59" s="6">
        <v>0</v>
      </c>
      <c r="L59" s="6">
        <v>0</v>
      </c>
      <c r="M59" s="6">
        <v>0</v>
      </c>
      <c r="N59" s="6">
        <v>0</v>
      </c>
      <c r="O59" s="6">
        <v>0</v>
      </c>
      <c r="P59" s="6">
        <v>0</v>
      </c>
      <c r="Q59" s="6">
        <v>0</v>
      </c>
      <c r="R59" s="6">
        <v>0</v>
      </c>
      <c r="S59" s="6">
        <v>0</v>
      </c>
      <c r="T59" s="6">
        <v>0</v>
      </c>
      <c r="U59" s="6">
        <v>0</v>
      </c>
      <c r="V59" s="6">
        <v>0</v>
      </c>
      <c r="W59" s="6">
        <v>0</v>
      </c>
      <c r="X59" s="6">
        <v>0</v>
      </c>
      <c r="Y59" s="6">
        <v>0</v>
      </c>
      <c r="Z59" s="6">
        <v>0</v>
      </c>
      <c r="AA59" s="6">
        <v>0</v>
      </c>
      <c r="AB59" s="6">
        <v>0</v>
      </c>
      <c r="AC59" s="6">
        <v>0</v>
      </c>
      <c r="AD59" s="6">
        <v>0</v>
      </c>
      <c r="AE59" s="6">
        <v>0</v>
      </c>
      <c r="AF59" s="6">
        <v>0</v>
      </c>
      <c r="AG59" s="6">
        <v>0</v>
      </c>
      <c r="AH59" s="6">
        <v>0</v>
      </c>
      <c r="AI59" s="6">
        <v>0</v>
      </c>
      <c r="AJ59" s="6">
        <v>0</v>
      </c>
      <c r="AK59" s="6">
        <v>0</v>
      </c>
      <c r="AL59" s="6">
        <v>0</v>
      </c>
      <c r="AM59" s="6">
        <v>0</v>
      </c>
      <c r="AN59" s="6">
        <v>0</v>
      </c>
      <c r="AO59" s="6">
        <v>0</v>
      </c>
      <c r="AP59" s="6">
        <v>0</v>
      </c>
      <c r="AQ59" s="6">
        <v>0</v>
      </c>
      <c r="AR59" s="6">
        <v>0</v>
      </c>
      <c r="AS59" s="6">
        <v>0</v>
      </c>
      <c r="AT59" s="6">
        <v>0</v>
      </c>
      <c r="AU59" s="6">
        <v>0</v>
      </c>
      <c r="AV59" s="6">
        <v>0</v>
      </c>
      <c r="AW59" s="6">
        <v>0</v>
      </c>
      <c r="AX59" s="6">
        <v>0</v>
      </c>
      <c r="AY59" s="6">
        <v>0</v>
      </c>
      <c r="AZ59" s="6">
        <v>0</v>
      </c>
      <c r="BA59" s="6">
        <v>0</v>
      </c>
      <c r="BB59" s="6">
        <v>0</v>
      </c>
      <c r="BC59" s="6">
        <v>0</v>
      </c>
      <c r="BD59" s="6">
        <v>0</v>
      </c>
      <c r="BE59" s="6">
        <v>0</v>
      </c>
      <c r="BF59" s="6">
        <v>0</v>
      </c>
      <c r="BG59" s="6">
        <v>0</v>
      </c>
      <c r="BH59" s="6">
        <v>0</v>
      </c>
      <c r="BI59" s="6">
        <v>0</v>
      </c>
      <c r="BJ59" s="6">
        <v>0</v>
      </c>
      <c r="BK59" s="6">
        <v>0</v>
      </c>
      <c r="BL59" s="6">
        <v>0</v>
      </c>
      <c r="BM59" s="6">
        <v>0</v>
      </c>
      <c r="BN59" s="6">
        <v>0</v>
      </c>
      <c r="BO59" s="6">
        <v>0</v>
      </c>
      <c r="BP59" s="6">
        <v>0</v>
      </c>
      <c r="BQ59" s="6">
        <v>0</v>
      </c>
      <c r="BR59" s="6">
        <v>0</v>
      </c>
      <c r="BS59" s="6">
        <v>0</v>
      </c>
      <c r="BT59" s="6">
        <v>0</v>
      </c>
      <c r="BU59" s="6">
        <v>0</v>
      </c>
      <c r="BV59" s="6">
        <v>0</v>
      </c>
      <c r="BW59" s="6">
        <v>0</v>
      </c>
      <c r="BX59" s="6">
        <v>0</v>
      </c>
      <c r="BY59" s="6">
        <v>0</v>
      </c>
      <c r="BZ59" s="6">
        <v>0</v>
      </c>
      <c r="CA59" s="6">
        <v>0</v>
      </c>
      <c r="CB59" s="6">
        <v>0</v>
      </c>
      <c r="CC59" s="6">
        <v>0</v>
      </c>
      <c r="CD59" s="6">
        <v>0</v>
      </c>
      <c r="CE59" s="6">
        <v>0</v>
      </c>
      <c r="CF59" s="6">
        <v>0</v>
      </c>
      <c r="CG59" s="6">
        <v>0</v>
      </c>
      <c r="CH59" s="6">
        <v>0</v>
      </c>
      <c r="CI59" s="40">
        <v>0</v>
      </c>
    </row>
  </sheetData>
  <mergeCells count="7">
    <mergeCell ref="D34:D47"/>
    <mergeCell ref="D48:D59"/>
    <mergeCell ref="D8:F9"/>
    <mergeCell ref="D11:D18"/>
    <mergeCell ref="D19:D25"/>
    <mergeCell ref="D26:D27"/>
    <mergeCell ref="D28:D33"/>
  </mergeCells>
  <phoneticPr fontId="4"/>
  <pageMargins left="0.7" right="0.7" top="0.75" bottom="0.75" header="0.3" footer="0.3"/>
  <pageSetup paperSize="9" scale="63" pageOrder="overThenDown" orientation="landscape"/>
  <headerFooter>
    <oddFooter>&amp;CN(17)</oddFooter>
  </headerFooter>
  <rowBreaks count="1" manualBreakCount="1">
    <brk id="59" max="16383" man="1"/>
  </rowBreak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4:L59"/>
  <sheetViews>
    <sheetView workbookViewId="0"/>
  </sheetViews>
  <sheetFormatPr defaultColWidth="8.8984375" defaultRowHeight="12.6" x14ac:dyDescent="0.25"/>
  <cols>
    <col min="1" max="1" width="3.59765625" style="24" customWidth="1"/>
    <col min="2" max="2" width="4.59765625" style="24" customWidth="1"/>
    <col min="3" max="4" width="7.59765625" style="24" customWidth="1"/>
    <col min="5" max="5" width="16.59765625" style="24" customWidth="1"/>
    <col min="6" max="6" width="5.59765625" style="24" customWidth="1"/>
    <col min="7" max="12" width="8.59765625" style="24" customWidth="1"/>
    <col min="13" max="16384" width="8.8984375" style="24"/>
  </cols>
  <sheetData>
    <row r="4" spans="2:12" x14ac:dyDescent="0.25">
      <c r="B4" s="32" t="str">
        <f xml:space="preserve"> HYPERLINK("#'目次'!B24", "[18]")</f>
        <v>[18]</v>
      </c>
      <c r="C4" s="19" t="s">
        <v>404</v>
      </c>
    </row>
    <row r="5" spans="2:12" x14ac:dyDescent="0.25">
      <c r="C5" s="24" t="s">
        <v>282</v>
      </c>
    </row>
    <row r="7" spans="2:12" x14ac:dyDescent="0.25">
      <c r="C7" s="19" t="s">
        <v>11</v>
      </c>
    </row>
    <row r="8" spans="2:12" ht="50.4" x14ac:dyDescent="0.25">
      <c r="D8" s="63"/>
      <c r="E8" s="64"/>
      <c r="F8" s="64"/>
      <c r="G8" s="38" t="s">
        <v>12</v>
      </c>
      <c r="H8" s="33" t="s">
        <v>405</v>
      </c>
      <c r="I8" s="5" t="s">
        <v>406</v>
      </c>
      <c r="J8" s="5" t="s">
        <v>407</v>
      </c>
      <c r="K8" s="5" t="s">
        <v>408</v>
      </c>
      <c r="L8" s="29" t="s">
        <v>231</v>
      </c>
    </row>
    <row r="9" spans="2:12" x14ac:dyDescent="0.25">
      <c r="D9" s="65"/>
      <c r="E9" s="66"/>
      <c r="F9" s="66"/>
      <c r="G9" s="37"/>
      <c r="H9" s="34"/>
      <c r="I9" s="4"/>
      <c r="J9" s="4"/>
      <c r="K9" s="4"/>
      <c r="L9" s="26"/>
    </row>
    <row r="10" spans="2:12" x14ac:dyDescent="0.25">
      <c r="D10" s="30"/>
      <c r="E10" s="28" t="s">
        <v>12</v>
      </c>
      <c r="F10" s="36"/>
      <c r="G10" s="27">
        <v>122</v>
      </c>
      <c r="H10" s="3">
        <v>30</v>
      </c>
      <c r="I10" s="3">
        <v>18</v>
      </c>
      <c r="J10" s="3">
        <v>16</v>
      </c>
      <c r="K10" s="3">
        <v>55</v>
      </c>
      <c r="L10" s="41">
        <v>3</v>
      </c>
    </row>
    <row r="11" spans="2:12" x14ac:dyDescent="0.25">
      <c r="D11" s="67" t="s">
        <v>21</v>
      </c>
      <c r="E11" s="10" t="s">
        <v>13</v>
      </c>
      <c r="F11" s="7"/>
      <c r="G11" s="11">
        <v>7</v>
      </c>
      <c r="H11" s="13">
        <v>4</v>
      </c>
      <c r="I11" s="1">
        <v>0</v>
      </c>
      <c r="J11" s="1">
        <v>2</v>
      </c>
      <c r="K11" s="1">
        <v>1</v>
      </c>
      <c r="L11" s="16">
        <v>0</v>
      </c>
    </row>
    <row r="12" spans="2:12" x14ac:dyDescent="0.25">
      <c r="D12" s="68"/>
      <c r="E12" s="8" t="s">
        <v>14</v>
      </c>
      <c r="F12" s="9"/>
      <c r="G12" s="12">
        <v>9</v>
      </c>
      <c r="H12" s="14">
        <v>3</v>
      </c>
      <c r="I12" s="2">
        <v>1</v>
      </c>
      <c r="J12" s="2">
        <v>2</v>
      </c>
      <c r="K12" s="2">
        <v>3</v>
      </c>
      <c r="L12" s="15">
        <v>0</v>
      </c>
    </row>
    <row r="13" spans="2:12" x14ac:dyDescent="0.25">
      <c r="D13" s="68"/>
      <c r="E13" s="8" t="s">
        <v>15</v>
      </c>
      <c r="F13" s="9"/>
      <c r="G13" s="12">
        <v>35</v>
      </c>
      <c r="H13" s="14">
        <v>7</v>
      </c>
      <c r="I13" s="2">
        <v>3</v>
      </c>
      <c r="J13" s="2">
        <v>3</v>
      </c>
      <c r="K13" s="2">
        <v>21</v>
      </c>
      <c r="L13" s="15">
        <v>1</v>
      </c>
    </row>
    <row r="14" spans="2:12" x14ac:dyDescent="0.25">
      <c r="D14" s="68"/>
      <c r="E14" s="8" t="s">
        <v>16</v>
      </c>
      <c r="F14" s="9"/>
      <c r="G14" s="12">
        <v>27</v>
      </c>
      <c r="H14" s="14">
        <v>5</v>
      </c>
      <c r="I14" s="2">
        <v>5</v>
      </c>
      <c r="J14" s="2">
        <v>5</v>
      </c>
      <c r="K14" s="2">
        <v>11</v>
      </c>
      <c r="L14" s="15">
        <v>1</v>
      </c>
    </row>
    <row r="15" spans="2:12" x14ac:dyDescent="0.25">
      <c r="D15" s="68"/>
      <c r="E15" s="8" t="s">
        <v>17</v>
      </c>
      <c r="F15" s="9"/>
      <c r="G15" s="12">
        <v>13</v>
      </c>
      <c r="H15" s="14">
        <v>4</v>
      </c>
      <c r="I15" s="2">
        <v>2</v>
      </c>
      <c r="J15" s="2">
        <v>2</v>
      </c>
      <c r="K15" s="2">
        <v>5</v>
      </c>
      <c r="L15" s="15">
        <v>0</v>
      </c>
    </row>
    <row r="16" spans="2:12" x14ac:dyDescent="0.25">
      <c r="D16" s="68"/>
      <c r="E16" s="8" t="s">
        <v>18</v>
      </c>
      <c r="F16" s="9"/>
      <c r="G16" s="12">
        <v>3</v>
      </c>
      <c r="H16" s="14">
        <v>0</v>
      </c>
      <c r="I16" s="2">
        <v>1</v>
      </c>
      <c r="J16" s="2">
        <v>0</v>
      </c>
      <c r="K16" s="2">
        <v>2</v>
      </c>
      <c r="L16" s="15">
        <v>0</v>
      </c>
    </row>
    <row r="17" spans="4:12" x14ac:dyDescent="0.25">
      <c r="D17" s="68"/>
      <c r="E17" s="8" t="s">
        <v>19</v>
      </c>
      <c r="F17" s="9"/>
      <c r="G17" s="12">
        <v>3</v>
      </c>
      <c r="H17" s="14">
        <v>1</v>
      </c>
      <c r="I17" s="2">
        <v>2</v>
      </c>
      <c r="J17" s="2">
        <v>0</v>
      </c>
      <c r="K17" s="2">
        <v>0</v>
      </c>
      <c r="L17" s="15">
        <v>0</v>
      </c>
    </row>
    <row r="18" spans="4:12" x14ac:dyDescent="0.25">
      <c r="D18" s="68"/>
      <c r="E18" s="8" t="s">
        <v>20</v>
      </c>
      <c r="F18" s="9"/>
      <c r="G18" s="12">
        <v>25</v>
      </c>
      <c r="H18" s="14">
        <v>6</v>
      </c>
      <c r="I18" s="2">
        <v>4</v>
      </c>
      <c r="J18" s="2">
        <v>2</v>
      </c>
      <c r="K18" s="2">
        <v>12</v>
      </c>
      <c r="L18" s="15">
        <v>1</v>
      </c>
    </row>
    <row r="19" spans="4:12" x14ac:dyDescent="0.25">
      <c r="D19" s="67" t="s">
        <v>22</v>
      </c>
      <c r="E19" s="10" t="s">
        <v>23</v>
      </c>
      <c r="F19" s="7"/>
      <c r="G19" s="11">
        <v>34</v>
      </c>
      <c r="H19" s="13">
        <v>9</v>
      </c>
      <c r="I19" s="1">
        <v>3</v>
      </c>
      <c r="J19" s="1">
        <v>6</v>
      </c>
      <c r="K19" s="1">
        <v>15</v>
      </c>
      <c r="L19" s="16">
        <v>1</v>
      </c>
    </row>
    <row r="20" spans="4:12" x14ac:dyDescent="0.25">
      <c r="D20" s="68"/>
      <c r="E20" s="8" t="s">
        <v>24</v>
      </c>
      <c r="F20" s="9"/>
      <c r="G20" s="12">
        <v>8</v>
      </c>
      <c r="H20" s="14">
        <v>3</v>
      </c>
      <c r="I20" s="2">
        <v>0</v>
      </c>
      <c r="J20" s="2">
        <v>1</v>
      </c>
      <c r="K20" s="2">
        <v>3</v>
      </c>
      <c r="L20" s="15">
        <v>1</v>
      </c>
    </row>
    <row r="21" spans="4:12" x14ac:dyDescent="0.25">
      <c r="D21" s="68"/>
      <c r="E21" s="8" t="s">
        <v>25</v>
      </c>
      <c r="F21" s="9"/>
      <c r="G21" s="12">
        <v>26</v>
      </c>
      <c r="H21" s="14">
        <v>6</v>
      </c>
      <c r="I21" s="2">
        <v>3</v>
      </c>
      <c r="J21" s="2">
        <v>5</v>
      </c>
      <c r="K21" s="2">
        <v>12</v>
      </c>
      <c r="L21" s="15">
        <v>0</v>
      </c>
    </row>
    <row r="22" spans="4:12" x14ac:dyDescent="0.25">
      <c r="D22" s="68"/>
      <c r="E22" s="8" t="s">
        <v>26</v>
      </c>
      <c r="F22" s="9"/>
      <c r="G22" s="12">
        <v>77</v>
      </c>
      <c r="H22" s="14">
        <v>18</v>
      </c>
      <c r="I22" s="2">
        <v>12</v>
      </c>
      <c r="J22" s="2">
        <v>9</v>
      </c>
      <c r="K22" s="2">
        <v>36</v>
      </c>
      <c r="L22" s="15">
        <v>2</v>
      </c>
    </row>
    <row r="23" spans="4:12" x14ac:dyDescent="0.25">
      <c r="D23" s="68"/>
      <c r="E23" s="8" t="s">
        <v>27</v>
      </c>
      <c r="F23" s="9"/>
      <c r="G23" s="12">
        <v>52</v>
      </c>
      <c r="H23" s="14">
        <v>13</v>
      </c>
      <c r="I23" s="2">
        <v>9</v>
      </c>
      <c r="J23" s="2">
        <v>6</v>
      </c>
      <c r="K23" s="2">
        <v>23</v>
      </c>
      <c r="L23" s="15">
        <v>1</v>
      </c>
    </row>
    <row r="24" spans="4:12" x14ac:dyDescent="0.25">
      <c r="D24" s="68"/>
      <c r="E24" s="8" t="s">
        <v>28</v>
      </c>
      <c r="F24" s="9"/>
      <c r="G24" s="12">
        <v>25</v>
      </c>
      <c r="H24" s="14">
        <v>5</v>
      </c>
      <c r="I24" s="2">
        <v>3</v>
      </c>
      <c r="J24" s="2">
        <v>3</v>
      </c>
      <c r="K24" s="2">
        <v>13</v>
      </c>
      <c r="L24" s="15">
        <v>1</v>
      </c>
    </row>
    <row r="25" spans="4:12" x14ac:dyDescent="0.25">
      <c r="D25" s="68"/>
      <c r="E25" s="8" t="s">
        <v>29</v>
      </c>
      <c r="F25" s="9"/>
      <c r="G25" s="12">
        <v>11</v>
      </c>
      <c r="H25" s="14">
        <v>3</v>
      </c>
      <c r="I25" s="2">
        <v>3</v>
      </c>
      <c r="J25" s="2">
        <v>1</v>
      </c>
      <c r="K25" s="2">
        <v>4</v>
      </c>
      <c r="L25" s="15">
        <v>0</v>
      </c>
    </row>
    <row r="26" spans="4:12" x14ac:dyDescent="0.25">
      <c r="D26" s="67" t="s">
        <v>30</v>
      </c>
      <c r="E26" s="10" t="s">
        <v>31</v>
      </c>
      <c r="F26" s="7"/>
      <c r="G26" s="11">
        <v>75</v>
      </c>
      <c r="H26" s="13">
        <v>17</v>
      </c>
      <c r="I26" s="1">
        <v>10</v>
      </c>
      <c r="J26" s="1">
        <v>11</v>
      </c>
      <c r="K26" s="1">
        <v>36</v>
      </c>
      <c r="L26" s="16">
        <v>1</v>
      </c>
    </row>
    <row r="27" spans="4:12" x14ac:dyDescent="0.25">
      <c r="D27" s="68"/>
      <c r="E27" s="8" t="s">
        <v>32</v>
      </c>
      <c r="F27" s="9"/>
      <c r="G27" s="12">
        <v>47</v>
      </c>
      <c r="H27" s="14">
        <v>13</v>
      </c>
      <c r="I27" s="2">
        <v>8</v>
      </c>
      <c r="J27" s="2">
        <v>5</v>
      </c>
      <c r="K27" s="2">
        <v>19</v>
      </c>
      <c r="L27" s="15">
        <v>2</v>
      </c>
    </row>
    <row r="28" spans="4:12" x14ac:dyDescent="0.25">
      <c r="D28" s="67" t="s">
        <v>33</v>
      </c>
      <c r="E28" s="10" t="s">
        <v>34</v>
      </c>
      <c r="F28" s="7"/>
      <c r="G28" s="11">
        <v>116</v>
      </c>
      <c r="H28" s="13">
        <v>29</v>
      </c>
      <c r="I28" s="1">
        <v>17</v>
      </c>
      <c r="J28" s="1">
        <v>16</v>
      </c>
      <c r="K28" s="1">
        <v>52</v>
      </c>
      <c r="L28" s="16">
        <v>2</v>
      </c>
    </row>
    <row r="29" spans="4:12" x14ac:dyDescent="0.25">
      <c r="D29" s="68"/>
      <c r="E29" s="8" t="s">
        <v>35</v>
      </c>
      <c r="F29" s="9"/>
      <c r="G29" s="12">
        <v>2</v>
      </c>
      <c r="H29" s="14">
        <v>1</v>
      </c>
      <c r="I29" s="2">
        <v>0</v>
      </c>
      <c r="J29" s="2">
        <v>0</v>
      </c>
      <c r="K29" s="2">
        <v>1</v>
      </c>
      <c r="L29" s="15">
        <v>0</v>
      </c>
    </row>
    <row r="30" spans="4:12" x14ac:dyDescent="0.25">
      <c r="D30" s="68"/>
      <c r="E30" s="8" t="s">
        <v>36</v>
      </c>
      <c r="F30" s="9"/>
      <c r="G30" s="12">
        <v>3</v>
      </c>
      <c r="H30" s="14">
        <v>0</v>
      </c>
      <c r="I30" s="2">
        <v>1</v>
      </c>
      <c r="J30" s="2">
        <v>0</v>
      </c>
      <c r="K30" s="2">
        <v>1</v>
      </c>
      <c r="L30" s="15">
        <v>1</v>
      </c>
    </row>
    <row r="31" spans="4:12" x14ac:dyDescent="0.25">
      <c r="D31" s="68"/>
      <c r="E31" s="8" t="s">
        <v>37</v>
      </c>
      <c r="F31" s="9"/>
      <c r="G31" s="12">
        <v>0</v>
      </c>
      <c r="H31" s="14">
        <v>0</v>
      </c>
      <c r="I31" s="2">
        <v>0</v>
      </c>
      <c r="J31" s="2">
        <v>0</v>
      </c>
      <c r="K31" s="2">
        <v>0</v>
      </c>
      <c r="L31" s="15">
        <v>0</v>
      </c>
    </row>
    <row r="32" spans="4:12" x14ac:dyDescent="0.25">
      <c r="D32" s="68"/>
      <c r="E32" s="8" t="s">
        <v>38</v>
      </c>
      <c r="F32" s="9"/>
      <c r="G32" s="12">
        <v>1</v>
      </c>
      <c r="H32" s="14">
        <v>0</v>
      </c>
      <c r="I32" s="2">
        <v>0</v>
      </c>
      <c r="J32" s="2">
        <v>0</v>
      </c>
      <c r="K32" s="2">
        <v>1</v>
      </c>
      <c r="L32" s="15">
        <v>0</v>
      </c>
    </row>
    <row r="33" spans="4:12" x14ac:dyDescent="0.25">
      <c r="D33" s="68"/>
      <c r="E33" s="8" t="s">
        <v>39</v>
      </c>
      <c r="F33" s="9"/>
      <c r="G33" s="12">
        <v>0</v>
      </c>
      <c r="H33" s="14">
        <v>0</v>
      </c>
      <c r="I33" s="2">
        <v>0</v>
      </c>
      <c r="J33" s="2">
        <v>0</v>
      </c>
      <c r="K33" s="2">
        <v>0</v>
      </c>
      <c r="L33" s="15">
        <v>0</v>
      </c>
    </row>
    <row r="34" spans="4:12" x14ac:dyDescent="0.25">
      <c r="D34" s="67" t="s">
        <v>40</v>
      </c>
      <c r="E34" s="10" t="s">
        <v>41</v>
      </c>
      <c r="F34" s="7"/>
      <c r="G34" s="11">
        <v>75</v>
      </c>
      <c r="H34" s="13">
        <v>17</v>
      </c>
      <c r="I34" s="1">
        <v>10</v>
      </c>
      <c r="J34" s="1">
        <v>11</v>
      </c>
      <c r="K34" s="1">
        <v>36</v>
      </c>
      <c r="L34" s="16">
        <v>1</v>
      </c>
    </row>
    <row r="35" spans="4:12" x14ac:dyDescent="0.25">
      <c r="D35" s="68"/>
      <c r="E35" s="8" t="s">
        <v>34</v>
      </c>
      <c r="F35" s="9"/>
      <c r="G35" s="12">
        <v>72</v>
      </c>
      <c r="H35" s="14">
        <v>17</v>
      </c>
      <c r="I35" s="2">
        <v>10</v>
      </c>
      <c r="J35" s="2">
        <v>11</v>
      </c>
      <c r="K35" s="2">
        <v>34</v>
      </c>
      <c r="L35" s="15">
        <v>0</v>
      </c>
    </row>
    <row r="36" spans="4:12" x14ac:dyDescent="0.25">
      <c r="D36" s="68"/>
      <c r="E36" s="8" t="s">
        <v>35</v>
      </c>
      <c r="F36" s="9"/>
      <c r="G36" s="12">
        <v>1</v>
      </c>
      <c r="H36" s="14">
        <v>0</v>
      </c>
      <c r="I36" s="2">
        <v>0</v>
      </c>
      <c r="J36" s="2">
        <v>0</v>
      </c>
      <c r="K36" s="2">
        <v>1</v>
      </c>
      <c r="L36" s="15">
        <v>0</v>
      </c>
    </row>
    <row r="37" spans="4:12" x14ac:dyDescent="0.25">
      <c r="D37" s="68"/>
      <c r="E37" s="8" t="s">
        <v>36</v>
      </c>
      <c r="F37" s="9"/>
      <c r="G37" s="12">
        <v>1</v>
      </c>
      <c r="H37" s="14">
        <v>0</v>
      </c>
      <c r="I37" s="2">
        <v>0</v>
      </c>
      <c r="J37" s="2">
        <v>0</v>
      </c>
      <c r="K37" s="2">
        <v>0</v>
      </c>
      <c r="L37" s="15">
        <v>1</v>
      </c>
    </row>
    <row r="38" spans="4:12" x14ac:dyDescent="0.25">
      <c r="D38" s="68"/>
      <c r="E38" s="8" t="s">
        <v>38</v>
      </c>
      <c r="F38" s="9"/>
      <c r="G38" s="12">
        <v>1</v>
      </c>
      <c r="H38" s="14">
        <v>0</v>
      </c>
      <c r="I38" s="2">
        <v>0</v>
      </c>
      <c r="J38" s="2">
        <v>0</v>
      </c>
      <c r="K38" s="2">
        <v>1</v>
      </c>
      <c r="L38" s="15">
        <v>0</v>
      </c>
    </row>
    <row r="39" spans="4:12" x14ac:dyDescent="0.25">
      <c r="D39" s="68"/>
      <c r="E39" s="8" t="s">
        <v>37</v>
      </c>
      <c r="F39" s="9"/>
      <c r="G39" s="12">
        <v>0</v>
      </c>
      <c r="H39" s="14">
        <v>0</v>
      </c>
      <c r="I39" s="2">
        <v>0</v>
      </c>
      <c r="J39" s="2">
        <v>0</v>
      </c>
      <c r="K39" s="2">
        <v>0</v>
      </c>
      <c r="L39" s="15">
        <v>0</v>
      </c>
    </row>
    <row r="40" spans="4:12" x14ac:dyDescent="0.25">
      <c r="D40" s="68"/>
      <c r="E40" s="8" t="s">
        <v>39</v>
      </c>
      <c r="F40" s="9"/>
      <c r="G40" s="12">
        <v>0</v>
      </c>
      <c r="H40" s="14">
        <v>0</v>
      </c>
      <c r="I40" s="2">
        <v>0</v>
      </c>
      <c r="J40" s="2">
        <v>0</v>
      </c>
      <c r="K40" s="2">
        <v>0</v>
      </c>
      <c r="L40" s="15">
        <v>0</v>
      </c>
    </row>
    <row r="41" spans="4:12" x14ac:dyDescent="0.25">
      <c r="D41" s="68"/>
      <c r="E41" s="8" t="s">
        <v>42</v>
      </c>
      <c r="F41" s="9"/>
      <c r="G41" s="12">
        <v>47</v>
      </c>
      <c r="H41" s="14">
        <v>13</v>
      </c>
      <c r="I41" s="2">
        <v>8</v>
      </c>
      <c r="J41" s="2">
        <v>5</v>
      </c>
      <c r="K41" s="2">
        <v>19</v>
      </c>
      <c r="L41" s="15">
        <v>2</v>
      </c>
    </row>
    <row r="42" spans="4:12" x14ac:dyDescent="0.25">
      <c r="D42" s="68"/>
      <c r="E42" s="8" t="s">
        <v>34</v>
      </c>
      <c r="F42" s="9"/>
      <c r="G42" s="12">
        <v>44</v>
      </c>
      <c r="H42" s="14">
        <v>12</v>
      </c>
      <c r="I42" s="2">
        <v>7</v>
      </c>
      <c r="J42" s="2">
        <v>5</v>
      </c>
      <c r="K42" s="2">
        <v>18</v>
      </c>
      <c r="L42" s="15">
        <v>2</v>
      </c>
    </row>
    <row r="43" spans="4:12" x14ac:dyDescent="0.25">
      <c r="D43" s="68"/>
      <c r="E43" s="8" t="s">
        <v>35</v>
      </c>
      <c r="F43" s="9"/>
      <c r="G43" s="12">
        <v>1</v>
      </c>
      <c r="H43" s="14">
        <v>1</v>
      </c>
      <c r="I43" s="2">
        <v>0</v>
      </c>
      <c r="J43" s="2">
        <v>0</v>
      </c>
      <c r="K43" s="2">
        <v>0</v>
      </c>
      <c r="L43" s="15">
        <v>0</v>
      </c>
    </row>
    <row r="44" spans="4:12" x14ac:dyDescent="0.25">
      <c r="D44" s="68"/>
      <c r="E44" s="8" t="s">
        <v>36</v>
      </c>
      <c r="F44" s="9"/>
      <c r="G44" s="12">
        <v>2</v>
      </c>
      <c r="H44" s="14">
        <v>0</v>
      </c>
      <c r="I44" s="2">
        <v>1</v>
      </c>
      <c r="J44" s="2">
        <v>0</v>
      </c>
      <c r="K44" s="2">
        <v>1</v>
      </c>
      <c r="L44" s="15">
        <v>0</v>
      </c>
    </row>
    <row r="45" spans="4:12" x14ac:dyDescent="0.25">
      <c r="D45" s="68"/>
      <c r="E45" s="8" t="s">
        <v>38</v>
      </c>
      <c r="F45" s="9"/>
      <c r="G45" s="12">
        <v>0</v>
      </c>
      <c r="H45" s="14">
        <v>0</v>
      </c>
      <c r="I45" s="2">
        <v>0</v>
      </c>
      <c r="J45" s="2">
        <v>0</v>
      </c>
      <c r="K45" s="2">
        <v>0</v>
      </c>
      <c r="L45" s="15">
        <v>0</v>
      </c>
    </row>
    <row r="46" spans="4:12" x14ac:dyDescent="0.25">
      <c r="D46" s="68"/>
      <c r="E46" s="8" t="s">
        <v>37</v>
      </c>
      <c r="F46" s="9"/>
      <c r="G46" s="12">
        <v>0</v>
      </c>
      <c r="H46" s="14">
        <v>0</v>
      </c>
      <c r="I46" s="2">
        <v>0</v>
      </c>
      <c r="J46" s="2">
        <v>0</v>
      </c>
      <c r="K46" s="2">
        <v>0</v>
      </c>
      <c r="L46" s="15">
        <v>0</v>
      </c>
    </row>
    <row r="47" spans="4:12" x14ac:dyDescent="0.25">
      <c r="D47" s="68"/>
      <c r="E47" s="8" t="s">
        <v>39</v>
      </c>
      <c r="F47" s="9"/>
      <c r="G47" s="12">
        <v>0</v>
      </c>
      <c r="H47" s="14">
        <v>0</v>
      </c>
      <c r="I47" s="2">
        <v>0</v>
      </c>
      <c r="J47" s="2">
        <v>0</v>
      </c>
      <c r="K47" s="2">
        <v>0</v>
      </c>
      <c r="L47" s="15">
        <v>0</v>
      </c>
    </row>
    <row r="48" spans="4:12" x14ac:dyDescent="0.25">
      <c r="D48" s="67" t="s">
        <v>43</v>
      </c>
      <c r="E48" s="10" t="s">
        <v>44</v>
      </c>
      <c r="F48" s="7"/>
      <c r="G48" s="11">
        <v>6</v>
      </c>
      <c r="H48" s="13">
        <v>1</v>
      </c>
      <c r="I48" s="1">
        <v>1</v>
      </c>
      <c r="J48" s="1">
        <v>0</v>
      </c>
      <c r="K48" s="1">
        <v>3</v>
      </c>
      <c r="L48" s="16">
        <v>1</v>
      </c>
    </row>
    <row r="49" spans="4:12" x14ac:dyDescent="0.25">
      <c r="D49" s="68"/>
      <c r="E49" s="8" t="s">
        <v>45</v>
      </c>
      <c r="F49" s="9"/>
      <c r="G49" s="12">
        <v>4</v>
      </c>
      <c r="H49" s="14">
        <v>0</v>
      </c>
      <c r="I49" s="2">
        <v>0</v>
      </c>
      <c r="J49" s="2">
        <v>0</v>
      </c>
      <c r="K49" s="2">
        <v>3</v>
      </c>
      <c r="L49" s="15">
        <v>1</v>
      </c>
    </row>
    <row r="50" spans="4:12" x14ac:dyDescent="0.25">
      <c r="D50" s="68"/>
      <c r="E50" s="8" t="s">
        <v>46</v>
      </c>
      <c r="F50" s="9"/>
      <c r="G50" s="12">
        <v>2</v>
      </c>
      <c r="H50" s="14">
        <v>1</v>
      </c>
      <c r="I50" s="2">
        <v>1</v>
      </c>
      <c r="J50" s="2">
        <v>0</v>
      </c>
      <c r="K50" s="2">
        <v>0</v>
      </c>
      <c r="L50" s="15">
        <v>0</v>
      </c>
    </row>
    <row r="51" spans="4:12" x14ac:dyDescent="0.25">
      <c r="D51" s="68"/>
      <c r="E51" s="8" t="s">
        <v>47</v>
      </c>
      <c r="F51" s="9"/>
      <c r="G51" s="12">
        <v>116</v>
      </c>
      <c r="H51" s="14">
        <v>29</v>
      </c>
      <c r="I51" s="2">
        <v>17</v>
      </c>
      <c r="J51" s="2">
        <v>16</v>
      </c>
      <c r="K51" s="2">
        <v>52</v>
      </c>
      <c r="L51" s="15">
        <v>2</v>
      </c>
    </row>
    <row r="52" spans="4:12" x14ac:dyDescent="0.25">
      <c r="D52" s="68"/>
      <c r="E52" s="8" t="s">
        <v>48</v>
      </c>
      <c r="F52" s="9"/>
      <c r="G52" s="12">
        <v>7</v>
      </c>
      <c r="H52" s="14">
        <v>2</v>
      </c>
      <c r="I52" s="2">
        <v>0</v>
      </c>
      <c r="J52" s="2">
        <v>1</v>
      </c>
      <c r="K52" s="2">
        <v>4</v>
      </c>
      <c r="L52" s="15">
        <v>0</v>
      </c>
    </row>
    <row r="53" spans="4:12" x14ac:dyDescent="0.25">
      <c r="D53" s="68"/>
      <c r="E53" s="8" t="s">
        <v>49</v>
      </c>
      <c r="F53" s="9"/>
      <c r="G53" s="12">
        <v>11</v>
      </c>
      <c r="H53" s="14">
        <v>1</v>
      </c>
      <c r="I53" s="2">
        <v>0</v>
      </c>
      <c r="J53" s="2">
        <v>2</v>
      </c>
      <c r="K53" s="2">
        <v>7</v>
      </c>
      <c r="L53" s="15">
        <v>1</v>
      </c>
    </row>
    <row r="54" spans="4:12" x14ac:dyDescent="0.25">
      <c r="D54" s="68"/>
      <c r="E54" s="8" t="s">
        <v>50</v>
      </c>
      <c r="F54" s="9"/>
      <c r="G54" s="12">
        <v>16</v>
      </c>
      <c r="H54" s="14">
        <v>3</v>
      </c>
      <c r="I54" s="2">
        <v>3</v>
      </c>
      <c r="J54" s="2">
        <v>2</v>
      </c>
      <c r="K54" s="2">
        <v>8</v>
      </c>
      <c r="L54" s="15">
        <v>0</v>
      </c>
    </row>
    <row r="55" spans="4:12" x14ac:dyDescent="0.25">
      <c r="D55" s="68"/>
      <c r="E55" s="8" t="s">
        <v>51</v>
      </c>
      <c r="F55" s="9"/>
      <c r="G55" s="12">
        <v>25</v>
      </c>
      <c r="H55" s="14">
        <v>5</v>
      </c>
      <c r="I55" s="2">
        <v>1</v>
      </c>
      <c r="J55" s="2">
        <v>5</v>
      </c>
      <c r="K55" s="2">
        <v>14</v>
      </c>
      <c r="L55" s="15">
        <v>0</v>
      </c>
    </row>
    <row r="56" spans="4:12" x14ac:dyDescent="0.25">
      <c r="D56" s="68"/>
      <c r="E56" s="8" t="s">
        <v>52</v>
      </c>
      <c r="F56" s="9"/>
      <c r="G56" s="12">
        <v>26</v>
      </c>
      <c r="H56" s="14">
        <v>8</v>
      </c>
      <c r="I56" s="2">
        <v>5</v>
      </c>
      <c r="J56" s="2">
        <v>2</v>
      </c>
      <c r="K56" s="2">
        <v>10</v>
      </c>
      <c r="L56" s="15">
        <v>1</v>
      </c>
    </row>
    <row r="57" spans="4:12" x14ac:dyDescent="0.25">
      <c r="D57" s="68"/>
      <c r="E57" s="8" t="s">
        <v>53</v>
      </c>
      <c r="F57" s="9"/>
      <c r="G57" s="12">
        <v>31</v>
      </c>
      <c r="H57" s="14">
        <v>10</v>
      </c>
      <c r="I57" s="2">
        <v>8</v>
      </c>
      <c r="J57" s="2">
        <v>4</v>
      </c>
      <c r="K57" s="2">
        <v>9</v>
      </c>
      <c r="L57" s="15">
        <v>0</v>
      </c>
    </row>
    <row r="58" spans="4:12" x14ac:dyDescent="0.25">
      <c r="D58" s="68"/>
      <c r="E58" s="8" t="s">
        <v>37</v>
      </c>
      <c r="F58" s="9"/>
      <c r="G58" s="12">
        <v>0</v>
      </c>
      <c r="H58" s="14">
        <v>0</v>
      </c>
      <c r="I58" s="2">
        <v>0</v>
      </c>
      <c r="J58" s="2">
        <v>0</v>
      </c>
      <c r="K58" s="2">
        <v>0</v>
      </c>
      <c r="L58" s="15">
        <v>0</v>
      </c>
    </row>
    <row r="59" spans="4:12" x14ac:dyDescent="0.25">
      <c r="D59" s="69"/>
      <c r="E59" s="35" t="s">
        <v>39</v>
      </c>
      <c r="F59" s="31"/>
      <c r="G59" s="25">
        <v>0</v>
      </c>
      <c r="H59" s="39">
        <v>0</v>
      </c>
      <c r="I59" s="6">
        <v>0</v>
      </c>
      <c r="J59" s="6">
        <v>0</v>
      </c>
      <c r="K59" s="6">
        <v>0</v>
      </c>
      <c r="L59" s="40">
        <v>0</v>
      </c>
    </row>
  </sheetData>
  <mergeCells count="7">
    <mergeCell ref="D34:D47"/>
    <mergeCell ref="D48:D59"/>
    <mergeCell ref="D8:F9"/>
    <mergeCell ref="D11:D18"/>
    <mergeCell ref="D19:D25"/>
    <mergeCell ref="D26:D27"/>
    <mergeCell ref="D28:D33"/>
  </mergeCells>
  <phoneticPr fontId="4"/>
  <pageMargins left="0.7" right="0.7" top="0.75" bottom="0.75" header="0.3" footer="0.3"/>
  <pageSetup paperSize="9" scale="63" pageOrder="overThenDown" orientation="landscape"/>
  <headerFooter>
    <oddFooter>&amp;CN(18)</oddFooter>
  </headerFooter>
  <rowBreaks count="1" manualBreakCount="1">
    <brk id="59"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4:O59"/>
  <sheetViews>
    <sheetView workbookViewId="0"/>
  </sheetViews>
  <sheetFormatPr defaultColWidth="8.8984375" defaultRowHeight="12.6" x14ac:dyDescent="0.25"/>
  <cols>
    <col min="1" max="1" width="3.59765625" style="24" customWidth="1"/>
    <col min="2" max="2" width="4.59765625" style="24" customWidth="1"/>
    <col min="3" max="4" width="7.59765625" style="24" customWidth="1"/>
    <col min="5" max="5" width="16.59765625" style="24" customWidth="1"/>
    <col min="6" max="6" width="5.59765625" style="24" customWidth="1"/>
    <col min="7" max="15" width="8.59765625" style="24" customWidth="1"/>
    <col min="16" max="16384" width="8.8984375" style="24"/>
  </cols>
  <sheetData>
    <row r="4" spans="2:15" x14ac:dyDescent="0.25">
      <c r="B4" s="32" t="str">
        <f xml:space="preserve"> HYPERLINK("#'目次'!B7", "[1]")</f>
        <v>[1]</v>
      </c>
      <c r="C4" s="19" t="s">
        <v>10</v>
      </c>
    </row>
    <row r="7" spans="2:15" x14ac:dyDescent="0.25">
      <c r="C7" s="19" t="s">
        <v>11</v>
      </c>
    </row>
    <row r="8" spans="2:15" x14ac:dyDescent="0.25">
      <c r="D8" s="63"/>
      <c r="E8" s="64"/>
      <c r="F8" s="64"/>
      <c r="G8" s="38" t="s">
        <v>12</v>
      </c>
      <c r="H8" s="33" t="s">
        <v>13</v>
      </c>
      <c r="I8" s="5" t="s">
        <v>14</v>
      </c>
      <c r="J8" s="5" t="s">
        <v>15</v>
      </c>
      <c r="K8" s="5" t="s">
        <v>16</v>
      </c>
      <c r="L8" s="5" t="s">
        <v>17</v>
      </c>
      <c r="M8" s="5" t="s">
        <v>18</v>
      </c>
      <c r="N8" s="5" t="s">
        <v>19</v>
      </c>
      <c r="O8" s="29" t="s">
        <v>20</v>
      </c>
    </row>
    <row r="9" spans="2:15" x14ac:dyDescent="0.25">
      <c r="D9" s="65"/>
      <c r="E9" s="66"/>
      <c r="F9" s="66"/>
      <c r="G9" s="37"/>
      <c r="H9" s="34"/>
      <c r="I9" s="4"/>
      <c r="J9" s="4"/>
      <c r="K9" s="4"/>
      <c r="L9" s="4"/>
      <c r="M9" s="4"/>
      <c r="N9" s="4"/>
      <c r="O9" s="26"/>
    </row>
    <row r="10" spans="2:15" x14ac:dyDescent="0.25">
      <c r="D10" s="30"/>
      <c r="E10" s="28" t="s">
        <v>12</v>
      </c>
      <c r="F10" s="36"/>
      <c r="G10" s="27">
        <v>1496</v>
      </c>
      <c r="H10" s="3">
        <v>64</v>
      </c>
      <c r="I10" s="3">
        <v>120</v>
      </c>
      <c r="J10" s="3">
        <v>417</v>
      </c>
      <c r="K10" s="3">
        <v>308</v>
      </c>
      <c r="L10" s="3">
        <v>220</v>
      </c>
      <c r="M10" s="3">
        <v>99</v>
      </c>
      <c r="N10" s="3">
        <v>48</v>
      </c>
      <c r="O10" s="41">
        <v>220</v>
      </c>
    </row>
    <row r="11" spans="2:15" x14ac:dyDescent="0.25">
      <c r="D11" s="67" t="s">
        <v>21</v>
      </c>
      <c r="E11" s="10" t="s">
        <v>13</v>
      </c>
      <c r="F11" s="7"/>
      <c r="G11" s="11">
        <v>64</v>
      </c>
      <c r="H11" s="13">
        <v>64</v>
      </c>
      <c r="I11" s="1">
        <v>0</v>
      </c>
      <c r="J11" s="1">
        <v>0</v>
      </c>
      <c r="K11" s="1">
        <v>0</v>
      </c>
      <c r="L11" s="1">
        <v>0</v>
      </c>
      <c r="M11" s="1">
        <v>0</v>
      </c>
      <c r="N11" s="1">
        <v>0</v>
      </c>
      <c r="O11" s="16">
        <v>0</v>
      </c>
    </row>
    <row r="12" spans="2:15" x14ac:dyDescent="0.25">
      <c r="D12" s="68"/>
      <c r="E12" s="8" t="s">
        <v>14</v>
      </c>
      <c r="F12" s="9"/>
      <c r="G12" s="12">
        <v>120</v>
      </c>
      <c r="H12" s="14">
        <v>0</v>
      </c>
      <c r="I12" s="2">
        <v>120</v>
      </c>
      <c r="J12" s="2">
        <v>0</v>
      </c>
      <c r="K12" s="2">
        <v>0</v>
      </c>
      <c r="L12" s="2">
        <v>0</v>
      </c>
      <c r="M12" s="2">
        <v>0</v>
      </c>
      <c r="N12" s="2">
        <v>0</v>
      </c>
      <c r="O12" s="15">
        <v>0</v>
      </c>
    </row>
    <row r="13" spans="2:15" x14ac:dyDescent="0.25">
      <c r="D13" s="68"/>
      <c r="E13" s="8" t="s">
        <v>15</v>
      </c>
      <c r="F13" s="9"/>
      <c r="G13" s="12">
        <v>417</v>
      </c>
      <c r="H13" s="14">
        <v>0</v>
      </c>
      <c r="I13" s="2">
        <v>0</v>
      </c>
      <c r="J13" s="2">
        <v>417</v>
      </c>
      <c r="K13" s="2">
        <v>0</v>
      </c>
      <c r="L13" s="2">
        <v>0</v>
      </c>
      <c r="M13" s="2">
        <v>0</v>
      </c>
      <c r="N13" s="2">
        <v>0</v>
      </c>
      <c r="O13" s="15">
        <v>0</v>
      </c>
    </row>
    <row r="14" spans="2:15" x14ac:dyDescent="0.25">
      <c r="D14" s="68"/>
      <c r="E14" s="8" t="s">
        <v>16</v>
      </c>
      <c r="F14" s="9"/>
      <c r="G14" s="12">
        <v>308</v>
      </c>
      <c r="H14" s="14">
        <v>0</v>
      </c>
      <c r="I14" s="2">
        <v>0</v>
      </c>
      <c r="J14" s="2">
        <v>0</v>
      </c>
      <c r="K14" s="2">
        <v>308</v>
      </c>
      <c r="L14" s="2">
        <v>0</v>
      </c>
      <c r="M14" s="2">
        <v>0</v>
      </c>
      <c r="N14" s="2">
        <v>0</v>
      </c>
      <c r="O14" s="15">
        <v>0</v>
      </c>
    </row>
    <row r="15" spans="2:15" x14ac:dyDescent="0.25">
      <c r="D15" s="68"/>
      <c r="E15" s="8" t="s">
        <v>17</v>
      </c>
      <c r="F15" s="9"/>
      <c r="G15" s="12">
        <v>220</v>
      </c>
      <c r="H15" s="14">
        <v>0</v>
      </c>
      <c r="I15" s="2">
        <v>0</v>
      </c>
      <c r="J15" s="2">
        <v>0</v>
      </c>
      <c r="K15" s="2">
        <v>0</v>
      </c>
      <c r="L15" s="2">
        <v>220</v>
      </c>
      <c r="M15" s="2">
        <v>0</v>
      </c>
      <c r="N15" s="2">
        <v>0</v>
      </c>
      <c r="O15" s="15">
        <v>0</v>
      </c>
    </row>
    <row r="16" spans="2:15" x14ac:dyDescent="0.25">
      <c r="D16" s="68"/>
      <c r="E16" s="8" t="s">
        <v>18</v>
      </c>
      <c r="F16" s="9"/>
      <c r="G16" s="12">
        <v>99</v>
      </c>
      <c r="H16" s="14">
        <v>0</v>
      </c>
      <c r="I16" s="2">
        <v>0</v>
      </c>
      <c r="J16" s="2">
        <v>0</v>
      </c>
      <c r="K16" s="2">
        <v>0</v>
      </c>
      <c r="L16" s="2">
        <v>0</v>
      </c>
      <c r="M16" s="2">
        <v>99</v>
      </c>
      <c r="N16" s="2">
        <v>0</v>
      </c>
      <c r="O16" s="15">
        <v>0</v>
      </c>
    </row>
    <row r="17" spans="4:15" x14ac:dyDescent="0.25">
      <c r="D17" s="68"/>
      <c r="E17" s="8" t="s">
        <v>19</v>
      </c>
      <c r="F17" s="9"/>
      <c r="G17" s="12">
        <v>48</v>
      </c>
      <c r="H17" s="14">
        <v>0</v>
      </c>
      <c r="I17" s="2">
        <v>0</v>
      </c>
      <c r="J17" s="2">
        <v>0</v>
      </c>
      <c r="K17" s="2">
        <v>0</v>
      </c>
      <c r="L17" s="2">
        <v>0</v>
      </c>
      <c r="M17" s="2">
        <v>0</v>
      </c>
      <c r="N17" s="2">
        <v>48</v>
      </c>
      <c r="O17" s="15">
        <v>0</v>
      </c>
    </row>
    <row r="18" spans="4:15" x14ac:dyDescent="0.25">
      <c r="D18" s="68"/>
      <c r="E18" s="8" t="s">
        <v>20</v>
      </c>
      <c r="F18" s="9"/>
      <c r="G18" s="12">
        <v>220</v>
      </c>
      <c r="H18" s="14">
        <v>0</v>
      </c>
      <c r="I18" s="2">
        <v>0</v>
      </c>
      <c r="J18" s="2">
        <v>0</v>
      </c>
      <c r="K18" s="2">
        <v>0</v>
      </c>
      <c r="L18" s="2">
        <v>0</v>
      </c>
      <c r="M18" s="2">
        <v>0</v>
      </c>
      <c r="N18" s="2">
        <v>0</v>
      </c>
      <c r="O18" s="15">
        <v>220</v>
      </c>
    </row>
    <row r="19" spans="4:15" x14ac:dyDescent="0.25">
      <c r="D19" s="67" t="s">
        <v>22</v>
      </c>
      <c r="E19" s="10" t="s">
        <v>23</v>
      </c>
      <c r="F19" s="7"/>
      <c r="G19" s="11">
        <v>327</v>
      </c>
      <c r="H19" s="13">
        <v>24</v>
      </c>
      <c r="I19" s="1">
        <v>17</v>
      </c>
      <c r="J19" s="1">
        <v>124</v>
      </c>
      <c r="K19" s="1">
        <v>59</v>
      </c>
      <c r="L19" s="1">
        <v>44</v>
      </c>
      <c r="M19" s="1">
        <v>20</v>
      </c>
      <c r="N19" s="1">
        <v>0</v>
      </c>
      <c r="O19" s="16">
        <v>39</v>
      </c>
    </row>
    <row r="20" spans="4:15" x14ac:dyDescent="0.25">
      <c r="D20" s="68"/>
      <c r="E20" s="8" t="s">
        <v>24</v>
      </c>
      <c r="F20" s="9"/>
      <c r="G20" s="12">
        <v>54</v>
      </c>
      <c r="H20" s="14">
        <v>0</v>
      </c>
      <c r="I20" s="2">
        <v>0</v>
      </c>
      <c r="J20" s="2">
        <v>54</v>
      </c>
      <c r="K20" s="2">
        <v>0</v>
      </c>
      <c r="L20" s="2">
        <v>0</v>
      </c>
      <c r="M20" s="2">
        <v>0</v>
      </c>
      <c r="N20" s="2">
        <v>0</v>
      </c>
      <c r="O20" s="15">
        <v>0</v>
      </c>
    </row>
    <row r="21" spans="4:15" x14ac:dyDescent="0.25">
      <c r="D21" s="68"/>
      <c r="E21" s="8" t="s">
        <v>25</v>
      </c>
      <c r="F21" s="9"/>
      <c r="G21" s="12">
        <v>273</v>
      </c>
      <c r="H21" s="14">
        <v>24</v>
      </c>
      <c r="I21" s="2">
        <v>17</v>
      </c>
      <c r="J21" s="2">
        <v>70</v>
      </c>
      <c r="K21" s="2">
        <v>59</v>
      </c>
      <c r="L21" s="2">
        <v>44</v>
      </c>
      <c r="M21" s="2">
        <v>20</v>
      </c>
      <c r="N21" s="2">
        <v>0</v>
      </c>
      <c r="O21" s="15">
        <v>39</v>
      </c>
    </row>
    <row r="22" spans="4:15" x14ac:dyDescent="0.25">
      <c r="D22" s="68"/>
      <c r="E22" s="8" t="s">
        <v>26</v>
      </c>
      <c r="F22" s="9"/>
      <c r="G22" s="12">
        <v>1023</v>
      </c>
      <c r="H22" s="14">
        <v>28</v>
      </c>
      <c r="I22" s="2">
        <v>82</v>
      </c>
      <c r="J22" s="2">
        <v>265</v>
      </c>
      <c r="K22" s="2">
        <v>215</v>
      </c>
      <c r="L22" s="2">
        <v>166</v>
      </c>
      <c r="M22" s="2">
        <v>72</v>
      </c>
      <c r="N22" s="2">
        <v>42</v>
      </c>
      <c r="O22" s="15">
        <v>153</v>
      </c>
    </row>
    <row r="23" spans="4:15" x14ac:dyDescent="0.25">
      <c r="D23" s="68"/>
      <c r="E23" s="8" t="s">
        <v>27</v>
      </c>
      <c r="F23" s="9"/>
      <c r="G23" s="12">
        <v>654</v>
      </c>
      <c r="H23" s="14">
        <v>13</v>
      </c>
      <c r="I23" s="2">
        <v>44</v>
      </c>
      <c r="J23" s="2">
        <v>198</v>
      </c>
      <c r="K23" s="2">
        <v>119</v>
      </c>
      <c r="L23" s="2">
        <v>121</v>
      </c>
      <c r="M23" s="2">
        <v>51</v>
      </c>
      <c r="N23" s="2">
        <v>24</v>
      </c>
      <c r="O23" s="15">
        <v>84</v>
      </c>
    </row>
    <row r="24" spans="4:15" x14ac:dyDescent="0.25">
      <c r="D24" s="68"/>
      <c r="E24" s="8" t="s">
        <v>28</v>
      </c>
      <c r="F24" s="9"/>
      <c r="G24" s="12">
        <v>369</v>
      </c>
      <c r="H24" s="14">
        <v>15</v>
      </c>
      <c r="I24" s="2">
        <v>38</v>
      </c>
      <c r="J24" s="2">
        <v>67</v>
      </c>
      <c r="K24" s="2">
        <v>96</v>
      </c>
      <c r="L24" s="2">
        <v>45</v>
      </c>
      <c r="M24" s="2">
        <v>21</v>
      </c>
      <c r="N24" s="2">
        <v>18</v>
      </c>
      <c r="O24" s="15">
        <v>69</v>
      </c>
    </row>
    <row r="25" spans="4:15" x14ac:dyDescent="0.25">
      <c r="D25" s="68"/>
      <c r="E25" s="8" t="s">
        <v>29</v>
      </c>
      <c r="F25" s="9"/>
      <c r="G25" s="12">
        <v>146</v>
      </c>
      <c r="H25" s="14">
        <v>12</v>
      </c>
      <c r="I25" s="2">
        <v>21</v>
      </c>
      <c r="J25" s="2">
        <v>28</v>
      </c>
      <c r="K25" s="2">
        <v>34</v>
      </c>
      <c r="L25" s="2">
        <v>10</v>
      </c>
      <c r="M25" s="2">
        <v>7</v>
      </c>
      <c r="N25" s="2">
        <v>6</v>
      </c>
      <c r="O25" s="15">
        <v>28</v>
      </c>
    </row>
    <row r="26" spans="4:15" x14ac:dyDescent="0.25">
      <c r="D26" s="67" t="s">
        <v>30</v>
      </c>
      <c r="E26" s="10" t="s">
        <v>31</v>
      </c>
      <c r="F26" s="7"/>
      <c r="G26" s="11">
        <v>750</v>
      </c>
      <c r="H26" s="13">
        <v>38</v>
      </c>
      <c r="I26" s="1">
        <v>62</v>
      </c>
      <c r="J26" s="1">
        <v>207</v>
      </c>
      <c r="K26" s="1">
        <v>147</v>
      </c>
      <c r="L26" s="1">
        <v>108</v>
      </c>
      <c r="M26" s="1">
        <v>49</v>
      </c>
      <c r="N26" s="1">
        <v>33</v>
      </c>
      <c r="O26" s="16">
        <v>106</v>
      </c>
    </row>
    <row r="27" spans="4:15" x14ac:dyDescent="0.25">
      <c r="D27" s="68"/>
      <c r="E27" s="8" t="s">
        <v>32</v>
      </c>
      <c r="F27" s="9"/>
      <c r="G27" s="12">
        <v>746</v>
      </c>
      <c r="H27" s="14">
        <v>26</v>
      </c>
      <c r="I27" s="2">
        <v>58</v>
      </c>
      <c r="J27" s="2">
        <v>210</v>
      </c>
      <c r="K27" s="2">
        <v>161</v>
      </c>
      <c r="L27" s="2">
        <v>112</v>
      </c>
      <c r="M27" s="2">
        <v>50</v>
      </c>
      <c r="N27" s="2">
        <v>15</v>
      </c>
      <c r="O27" s="15">
        <v>114</v>
      </c>
    </row>
    <row r="28" spans="4:15" x14ac:dyDescent="0.25">
      <c r="D28" s="67" t="s">
        <v>33</v>
      </c>
      <c r="E28" s="10" t="s">
        <v>34</v>
      </c>
      <c r="F28" s="7"/>
      <c r="G28" s="11">
        <v>1182</v>
      </c>
      <c r="H28" s="13">
        <v>54</v>
      </c>
      <c r="I28" s="1">
        <v>96</v>
      </c>
      <c r="J28" s="1">
        <v>323</v>
      </c>
      <c r="K28" s="1">
        <v>254</v>
      </c>
      <c r="L28" s="1">
        <v>156</v>
      </c>
      <c r="M28" s="1">
        <v>78</v>
      </c>
      <c r="N28" s="1">
        <v>42</v>
      </c>
      <c r="O28" s="16">
        <v>179</v>
      </c>
    </row>
    <row r="29" spans="4:15" x14ac:dyDescent="0.25">
      <c r="D29" s="68"/>
      <c r="E29" s="8" t="s">
        <v>35</v>
      </c>
      <c r="F29" s="9"/>
      <c r="G29" s="12">
        <v>137</v>
      </c>
      <c r="H29" s="14">
        <v>3</v>
      </c>
      <c r="I29" s="2">
        <v>15</v>
      </c>
      <c r="J29" s="2">
        <v>40</v>
      </c>
      <c r="K29" s="2">
        <v>21</v>
      </c>
      <c r="L29" s="2">
        <v>21</v>
      </c>
      <c r="M29" s="2">
        <v>12</v>
      </c>
      <c r="N29" s="2">
        <v>6</v>
      </c>
      <c r="O29" s="15">
        <v>19</v>
      </c>
    </row>
    <row r="30" spans="4:15" x14ac:dyDescent="0.25">
      <c r="D30" s="68"/>
      <c r="E30" s="8" t="s">
        <v>36</v>
      </c>
      <c r="F30" s="9"/>
      <c r="G30" s="12">
        <v>129</v>
      </c>
      <c r="H30" s="14">
        <v>4</v>
      </c>
      <c r="I30" s="2">
        <v>8</v>
      </c>
      <c r="J30" s="2">
        <v>42</v>
      </c>
      <c r="K30" s="2">
        <v>20</v>
      </c>
      <c r="L30" s="2">
        <v>35</v>
      </c>
      <c r="M30" s="2">
        <v>6</v>
      </c>
      <c r="N30" s="2">
        <v>0</v>
      </c>
      <c r="O30" s="15">
        <v>14</v>
      </c>
    </row>
    <row r="31" spans="4:15" x14ac:dyDescent="0.25">
      <c r="D31" s="68"/>
      <c r="E31" s="8" t="s">
        <v>37</v>
      </c>
      <c r="F31" s="9"/>
      <c r="G31" s="12">
        <v>5</v>
      </c>
      <c r="H31" s="14">
        <v>0</v>
      </c>
      <c r="I31" s="2">
        <v>0</v>
      </c>
      <c r="J31" s="2">
        <v>2</v>
      </c>
      <c r="K31" s="2">
        <v>2</v>
      </c>
      <c r="L31" s="2">
        <v>1</v>
      </c>
      <c r="M31" s="2">
        <v>0</v>
      </c>
      <c r="N31" s="2">
        <v>0</v>
      </c>
      <c r="O31" s="15">
        <v>0</v>
      </c>
    </row>
    <row r="32" spans="4:15" x14ac:dyDescent="0.25">
      <c r="D32" s="68"/>
      <c r="E32" s="8" t="s">
        <v>38</v>
      </c>
      <c r="F32" s="9"/>
      <c r="G32" s="12">
        <v>43</v>
      </c>
      <c r="H32" s="14">
        <v>3</v>
      </c>
      <c r="I32" s="2">
        <v>1</v>
      </c>
      <c r="J32" s="2">
        <v>10</v>
      </c>
      <c r="K32" s="2">
        <v>11</v>
      </c>
      <c r="L32" s="2">
        <v>7</v>
      </c>
      <c r="M32" s="2">
        <v>3</v>
      </c>
      <c r="N32" s="2">
        <v>0</v>
      </c>
      <c r="O32" s="15">
        <v>8</v>
      </c>
    </row>
    <row r="33" spans="4:15" x14ac:dyDescent="0.25">
      <c r="D33" s="68"/>
      <c r="E33" s="8" t="s">
        <v>39</v>
      </c>
      <c r="F33" s="9"/>
      <c r="G33" s="12">
        <v>0</v>
      </c>
      <c r="H33" s="14">
        <v>0</v>
      </c>
      <c r="I33" s="2">
        <v>0</v>
      </c>
      <c r="J33" s="2">
        <v>0</v>
      </c>
      <c r="K33" s="2">
        <v>0</v>
      </c>
      <c r="L33" s="2">
        <v>0</v>
      </c>
      <c r="M33" s="2">
        <v>0</v>
      </c>
      <c r="N33" s="2">
        <v>0</v>
      </c>
      <c r="O33" s="15">
        <v>0</v>
      </c>
    </row>
    <row r="34" spans="4:15" x14ac:dyDescent="0.25">
      <c r="D34" s="67" t="s">
        <v>40</v>
      </c>
      <c r="E34" s="10" t="s">
        <v>41</v>
      </c>
      <c r="F34" s="7"/>
      <c r="G34" s="11">
        <v>750</v>
      </c>
      <c r="H34" s="13">
        <v>38</v>
      </c>
      <c r="I34" s="1">
        <v>62</v>
      </c>
      <c r="J34" s="1">
        <v>207</v>
      </c>
      <c r="K34" s="1">
        <v>147</v>
      </c>
      <c r="L34" s="1">
        <v>108</v>
      </c>
      <c r="M34" s="1">
        <v>49</v>
      </c>
      <c r="N34" s="1">
        <v>33</v>
      </c>
      <c r="O34" s="16">
        <v>106</v>
      </c>
    </row>
    <row r="35" spans="4:15" x14ac:dyDescent="0.25">
      <c r="D35" s="68"/>
      <c r="E35" s="8" t="s">
        <v>34</v>
      </c>
      <c r="F35" s="9"/>
      <c r="G35" s="12">
        <v>588</v>
      </c>
      <c r="H35" s="14">
        <v>31</v>
      </c>
      <c r="I35" s="2">
        <v>51</v>
      </c>
      <c r="J35" s="2">
        <v>164</v>
      </c>
      <c r="K35" s="2">
        <v>118</v>
      </c>
      <c r="L35" s="2">
        <v>72</v>
      </c>
      <c r="M35" s="2">
        <v>37</v>
      </c>
      <c r="N35" s="2">
        <v>28</v>
      </c>
      <c r="O35" s="15">
        <v>87</v>
      </c>
    </row>
    <row r="36" spans="4:15" x14ac:dyDescent="0.25">
      <c r="D36" s="68"/>
      <c r="E36" s="8" t="s">
        <v>35</v>
      </c>
      <c r="F36" s="9"/>
      <c r="G36" s="12">
        <v>72</v>
      </c>
      <c r="H36" s="14">
        <v>2</v>
      </c>
      <c r="I36" s="2">
        <v>8</v>
      </c>
      <c r="J36" s="2">
        <v>18</v>
      </c>
      <c r="K36" s="2">
        <v>12</v>
      </c>
      <c r="L36" s="2">
        <v>14</v>
      </c>
      <c r="M36" s="2">
        <v>4</v>
      </c>
      <c r="N36" s="2">
        <v>5</v>
      </c>
      <c r="O36" s="15">
        <v>9</v>
      </c>
    </row>
    <row r="37" spans="4:15" x14ac:dyDescent="0.25">
      <c r="D37" s="68"/>
      <c r="E37" s="8" t="s">
        <v>36</v>
      </c>
      <c r="F37" s="9"/>
      <c r="G37" s="12">
        <v>62</v>
      </c>
      <c r="H37" s="14">
        <v>3</v>
      </c>
      <c r="I37" s="2">
        <v>2</v>
      </c>
      <c r="J37" s="2">
        <v>19</v>
      </c>
      <c r="K37" s="2">
        <v>9</v>
      </c>
      <c r="L37" s="2">
        <v>17</v>
      </c>
      <c r="M37" s="2">
        <v>5</v>
      </c>
      <c r="N37" s="2">
        <v>0</v>
      </c>
      <c r="O37" s="15">
        <v>7</v>
      </c>
    </row>
    <row r="38" spans="4:15" x14ac:dyDescent="0.25">
      <c r="D38" s="68"/>
      <c r="E38" s="8" t="s">
        <v>38</v>
      </c>
      <c r="F38" s="9"/>
      <c r="G38" s="12">
        <v>25</v>
      </c>
      <c r="H38" s="14">
        <v>2</v>
      </c>
      <c r="I38" s="2">
        <v>1</v>
      </c>
      <c r="J38" s="2">
        <v>5</v>
      </c>
      <c r="K38" s="2">
        <v>6</v>
      </c>
      <c r="L38" s="2">
        <v>5</v>
      </c>
      <c r="M38" s="2">
        <v>3</v>
      </c>
      <c r="N38" s="2">
        <v>0</v>
      </c>
      <c r="O38" s="15">
        <v>3</v>
      </c>
    </row>
    <row r="39" spans="4:15" x14ac:dyDescent="0.25">
      <c r="D39" s="68"/>
      <c r="E39" s="8" t="s">
        <v>37</v>
      </c>
      <c r="F39" s="9"/>
      <c r="G39" s="12">
        <v>3</v>
      </c>
      <c r="H39" s="14">
        <v>0</v>
      </c>
      <c r="I39" s="2">
        <v>0</v>
      </c>
      <c r="J39" s="2">
        <v>1</v>
      </c>
      <c r="K39" s="2">
        <v>2</v>
      </c>
      <c r="L39" s="2">
        <v>0</v>
      </c>
      <c r="M39" s="2">
        <v>0</v>
      </c>
      <c r="N39" s="2">
        <v>0</v>
      </c>
      <c r="O39" s="15">
        <v>0</v>
      </c>
    </row>
    <row r="40" spans="4:15" x14ac:dyDescent="0.25">
      <c r="D40" s="68"/>
      <c r="E40" s="8" t="s">
        <v>39</v>
      </c>
      <c r="F40" s="9"/>
      <c r="G40" s="12">
        <v>0</v>
      </c>
      <c r="H40" s="14">
        <v>0</v>
      </c>
      <c r="I40" s="2">
        <v>0</v>
      </c>
      <c r="J40" s="2">
        <v>0</v>
      </c>
      <c r="K40" s="2">
        <v>0</v>
      </c>
      <c r="L40" s="2">
        <v>0</v>
      </c>
      <c r="M40" s="2">
        <v>0</v>
      </c>
      <c r="N40" s="2">
        <v>0</v>
      </c>
      <c r="O40" s="15">
        <v>0</v>
      </c>
    </row>
    <row r="41" spans="4:15" x14ac:dyDescent="0.25">
      <c r="D41" s="68"/>
      <c r="E41" s="8" t="s">
        <v>42</v>
      </c>
      <c r="F41" s="9"/>
      <c r="G41" s="12">
        <v>746</v>
      </c>
      <c r="H41" s="14">
        <v>26</v>
      </c>
      <c r="I41" s="2">
        <v>58</v>
      </c>
      <c r="J41" s="2">
        <v>210</v>
      </c>
      <c r="K41" s="2">
        <v>161</v>
      </c>
      <c r="L41" s="2">
        <v>112</v>
      </c>
      <c r="M41" s="2">
        <v>50</v>
      </c>
      <c r="N41" s="2">
        <v>15</v>
      </c>
      <c r="O41" s="15">
        <v>114</v>
      </c>
    </row>
    <row r="42" spans="4:15" x14ac:dyDescent="0.25">
      <c r="D42" s="68"/>
      <c r="E42" s="8" t="s">
        <v>34</v>
      </c>
      <c r="F42" s="9"/>
      <c r="G42" s="12">
        <v>594</v>
      </c>
      <c r="H42" s="14">
        <v>23</v>
      </c>
      <c r="I42" s="2">
        <v>45</v>
      </c>
      <c r="J42" s="2">
        <v>159</v>
      </c>
      <c r="K42" s="2">
        <v>136</v>
      </c>
      <c r="L42" s="2">
        <v>84</v>
      </c>
      <c r="M42" s="2">
        <v>41</v>
      </c>
      <c r="N42" s="2">
        <v>14</v>
      </c>
      <c r="O42" s="15">
        <v>92</v>
      </c>
    </row>
    <row r="43" spans="4:15" x14ac:dyDescent="0.25">
      <c r="D43" s="68"/>
      <c r="E43" s="8" t="s">
        <v>35</v>
      </c>
      <c r="F43" s="9"/>
      <c r="G43" s="12">
        <v>65</v>
      </c>
      <c r="H43" s="14">
        <v>1</v>
      </c>
      <c r="I43" s="2">
        <v>7</v>
      </c>
      <c r="J43" s="2">
        <v>22</v>
      </c>
      <c r="K43" s="2">
        <v>9</v>
      </c>
      <c r="L43" s="2">
        <v>7</v>
      </c>
      <c r="M43" s="2">
        <v>8</v>
      </c>
      <c r="N43" s="2">
        <v>1</v>
      </c>
      <c r="O43" s="15">
        <v>10</v>
      </c>
    </row>
    <row r="44" spans="4:15" x14ac:dyDescent="0.25">
      <c r="D44" s="68"/>
      <c r="E44" s="8" t="s">
        <v>36</v>
      </c>
      <c r="F44" s="9"/>
      <c r="G44" s="12">
        <v>67</v>
      </c>
      <c r="H44" s="14">
        <v>1</v>
      </c>
      <c r="I44" s="2">
        <v>6</v>
      </c>
      <c r="J44" s="2">
        <v>23</v>
      </c>
      <c r="K44" s="2">
        <v>11</v>
      </c>
      <c r="L44" s="2">
        <v>18</v>
      </c>
      <c r="M44" s="2">
        <v>1</v>
      </c>
      <c r="N44" s="2">
        <v>0</v>
      </c>
      <c r="O44" s="15">
        <v>7</v>
      </c>
    </row>
    <row r="45" spans="4:15" x14ac:dyDescent="0.25">
      <c r="D45" s="68"/>
      <c r="E45" s="8" t="s">
        <v>38</v>
      </c>
      <c r="F45" s="9"/>
      <c r="G45" s="12">
        <v>18</v>
      </c>
      <c r="H45" s="14">
        <v>1</v>
      </c>
      <c r="I45" s="2">
        <v>0</v>
      </c>
      <c r="J45" s="2">
        <v>5</v>
      </c>
      <c r="K45" s="2">
        <v>5</v>
      </c>
      <c r="L45" s="2">
        <v>2</v>
      </c>
      <c r="M45" s="2">
        <v>0</v>
      </c>
      <c r="N45" s="2">
        <v>0</v>
      </c>
      <c r="O45" s="15">
        <v>5</v>
      </c>
    </row>
    <row r="46" spans="4:15" x14ac:dyDescent="0.25">
      <c r="D46" s="68"/>
      <c r="E46" s="8" t="s">
        <v>37</v>
      </c>
      <c r="F46" s="9"/>
      <c r="G46" s="12">
        <v>2</v>
      </c>
      <c r="H46" s="14">
        <v>0</v>
      </c>
      <c r="I46" s="2">
        <v>0</v>
      </c>
      <c r="J46" s="2">
        <v>1</v>
      </c>
      <c r="K46" s="2">
        <v>0</v>
      </c>
      <c r="L46" s="2">
        <v>1</v>
      </c>
      <c r="M46" s="2">
        <v>0</v>
      </c>
      <c r="N46" s="2">
        <v>0</v>
      </c>
      <c r="O46" s="15">
        <v>0</v>
      </c>
    </row>
    <row r="47" spans="4:15" x14ac:dyDescent="0.25">
      <c r="D47" s="68"/>
      <c r="E47" s="8" t="s">
        <v>39</v>
      </c>
      <c r="F47" s="9"/>
      <c r="G47" s="12">
        <v>0</v>
      </c>
      <c r="H47" s="14">
        <v>0</v>
      </c>
      <c r="I47" s="2">
        <v>0</v>
      </c>
      <c r="J47" s="2">
        <v>0</v>
      </c>
      <c r="K47" s="2">
        <v>0</v>
      </c>
      <c r="L47" s="2">
        <v>0</v>
      </c>
      <c r="M47" s="2">
        <v>0</v>
      </c>
      <c r="N47" s="2">
        <v>0</v>
      </c>
      <c r="O47" s="15">
        <v>0</v>
      </c>
    </row>
    <row r="48" spans="4:15" x14ac:dyDescent="0.25">
      <c r="D48" s="67" t="s">
        <v>43</v>
      </c>
      <c r="E48" s="10" t="s">
        <v>44</v>
      </c>
      <c r="F48" s="7"/>
      <c r="G48" s="11">
        <v>309</v>
      </c>
      <c r="H48" s="13">
        <v>10</v>
      </c>
      <c r="I48" s="1">
        <v>24</v>
      </c>
      <c r="J48" s="1">
        <v>92</v>
      </c>
      <c r="K48" s="1">
        <v>52</v>
      </c>
      <c r="L48" s="1">
        <v>63</v>
      </c>
      <c r="M48" s="1">
        <v>21</v>
      </c>
      <c r="N48" s="1">
        <v>6</v>
      </c>
      <c r="O48" s="16">
        <v>41</v>
      </c>
    </row>
    <row r="49" spans="4:15" x14ac:dyDescent="0.25">
      <c r="D49" s="68"/>
      <c r="E49" s="8" t="s">
        <v>45</v>
      </c>
      <c r="F49" s="9"/>
      <c r="G49" s="12">
        <v>149</v>
      </c>
      <c r="H49" s="14">
        <v>3</v>
      </c>
      <c r="I49" s="2">
        <v>13</v>
      </c>
      <c r="J49" s="2">
        <v>43</v>
      </c>
      <c r="K49" s="2">
        <v>23</v>
      </c>
      <c r="L49" s="2">
        <v>29</v>
      </c>
      <c r="M49" s="2">
        <v>7</v>
      </c>
      <c r="N49" s="2">
        <v>3</v>
      </c>
      <c r="O49" s="15">
        <v>28</v>
      </c>
    </row>
    <row r="50" spans="4:15" x14ac:dyDescent="0.25">
      <c r="D50" s="68"/>
      <c r="E50" s="8" t="s">
        <v>46</v>
      </c>
      <c r="F50" s="9"/>
      <c r="G50" s="12">
        <v>160</v>
      </c>
      <c r="H50" s="14">
        <v>7</v>
      </c>
      <c r="I50" s="2">
        <v>11</v>
      </c>
      <c r="J50" s="2">
        <v>49</v>
      </c>
      <c r="K50" s="2">
        <v>29</v>
      </c>
      <c r="L50" s="2">
        <v>34</v>
      </c>
      <c r="M50" s="2">
        <v>14</v>
      </c>
      <c r="N50" s="2">
        <v>3</v>
      </c>
      <c r="O50" s="15">
        <v>13</v>
      </c>
    </row>
    <row r="51" spans="4:15" x14ac:dyDescent="0.25">
      <c r="D51" s="68"/>
      <c r="E51" s="8" t="s">
        <v>47</v>
      </c>
      <c r="F51" s="9"/>
      <c r="G51" s="12">
        <v>1182</v>
      </c>
      <c r="H51" s="14">
        <v>54</v>
      </c>
      <c r="I51" s="2">
        <v>96</v>
      </c>
      <c r="J51" s="2">
        <v>323</v>
      </c>
      <c r="K51" s="2">
        <v>254</v>
      </c>
      <c r="L51" s="2">
        <v>156</v>
      </c>
      <c r="M51" s="2">
        <v>78</v>
      </c>
      <c r="N51" s="2">
        <v>42</v>
      </c>
      <c r="O51" s="15">
        <v>179</v>
      </c>
    </row>
    <row r="52" spans="4:15" x14ac:dyDescent="0.25">
      <c r="D52" s="68"/>
      <c r="E52" s="8" t="s">
        <v>48</v>
      </c>
      <c r="F52" s="9"/>
      <c r="G52" s="12">
        <v>175</v>
      </c>
      <c r="H52" s="14">
        <v>11</v>
      </c>
      <c r="I52" s="2">
        <v>9</v>
      </c>
      <c r="J52" s="2">
        <v>51</v>
      </c>
      <c r="K52" s="2">
        <v>38</v>
      </c>
      <c r="L52" s="2">
        <v>25</v>
      </c>
      <c r="M52" s="2">
        <v>14</v>
      </c>
      <c r="N52" s="2">
        <v>7</v>
      </c>
      <c r="O52" s="15">
        <v>20</v>
      </c>
    </row>
    <row r="53" spans="4:15" x14ac:dyDescent="0.25">
      <c r="D53" s="68"/>
      <c r="E53" s="8" t="s">
        <v>49</v>
      </c>
      <c r="F53" s="9"/>
      <c r="G53" s="12">
        <v>169</v>
      </c>
      <c r="H53" s="14">
        <v>6</v>
      </c>
      <c r="I53" s="2">
        <v>14</v>
      </c>
      <c r="J53" s="2">
        <v>42</v>
      </c>
      <c r="K53" s="2">
        <v>39</v>
      </c>
      <c r="L53" s="2">
        <v>31</v>
      </c>
      <c r="M53" s="2">
        <v>11</v>
      </c>
      <c r="N53" s="2">
        <v>5</v>
      </c>
      <c r="O53" s="15">
        <v>21</v>
      </c>
    </row>
    <row r="54" spans="4:15" x14ac:dyDescent="0.25">
      <c r="D54" s="68"/>
      <c r="E54" s="8" t="s">
        <v>50</v>
      </c>
      <c r="F54" s="9"/>
      <c r="G54" s="12">
        <v>176</v>
      </c>
      <c r="H54" s="14">
        <v>6</v>
      </c>
      <c r="I54" s="2">
        <v>13</v>
      </c>
      <c r="J54" s="2">
        <v>51</v>
      </c>
      <c r="K54" s="2">
        <v>46</v>
      </c>
      <c r="L54" s="2">
        <v>29</v>
      </c>
      <c r="M54" s="2">
        <v>6</v>
      </c>
      <c r="N54" s="2">
        <v>4</v>
      </c>
      <c r="O54" s="15">
        <v>21</v>
      </c>
    </row>
    <row r="55" spans="4:15" x14ac:dyDescent="0.25">
      <c r="D55" s="68"/>
      <c r="E55" s="8" t="s">
        <v>51</v>
      </c>
      <c r="F55" s="9"/>
      <c r="G55" s="12">
        <v>183</v>
      </c>
      <c r="H55" s="14">
        <v>11</v>
      </c>
      <c r="I55" s="2">
        <v>19</v>
      </c>
      <c r="J55" s="2">
        <v>46</v>
      </c>
      <c r="K55" s="2">
        <v>42</v>
      </c>
      <c r="L55" s="2">
        <v>19</v>
      </c>
      <c r="M55" s="2">
        <v>18</v>
      </c>
      <c r="N55" s="2">
        <v>4</v>
      </c>
      <c r="O55" s="15">
        <v>24</v>
      </c>
    </row>
    <row r="56" spans="4:15" x14ac:dyDescent="0.25">
      <c r="D56" s="68"/>
      <c r="E56" s="8" t="s">
        <v>52</v>
      </c>
      <c r="F56" s="9"/>
      <c r="G56" s="12">
        <v>230</v>
      </c>
      <c r="H56" s="14">
        <v>9</v>
      </c>
      <c r="I56" s="2">
        <v>16</v>
      </c>
      <c r="J56" s="2">
        <v>64</v>
      </c>
      <c r="K56" s="2">
        <v>40</v>
      </c>
      <c r="L56" s="2">
        <v>31</v>
      </c>
      <c r="M56" s="2">
        <v>14</v>
      </c>
      <c r="N56" s="2">
        <v>12</v>
      </c>
      <c r="O56" s="15">
        <v>44</v>
      </c>
    </row>
    <row r="57" spans="4:15" x14ac:dyDescent="0.25">
      <c r="D57" s="68"/>
      <c r="E57" s="8" t="s">
        <v>53</v>
      </c>
      <c r="F57" s="9"/>
      <c r="G57" s="12">
        <v>249</v>
      </c>
      <c r="H57" s="14">
        <v>11</v>
      </c>
      <c r="I57" s="2">
        <v>25</v>
      </c>
      <c r="J57" s="2">
        <v>69</v>
      </c>
      <c r="K57" s="2">
        <v>49</v>
      </c>
      <c r="L57" s="2">
        <v>21</v>
      </c>
      <c r="M57" s="2">
        <v>15</v>
      </c>
      <c r="N57" s="2">
        <v>10</v>
      </c>
      <c r="O57" s="15">
        <v>49</v>
      </c>
    </row>
    <row r="58" spans="4:15" x14ac:dyDescent="0.25">
      <c r="D58" s="68"/>
      <c r="E58" s="8" t="s">
        <v>37</v>
      </c>
      <c r="F58" s="9"/>
      <c r="G58" s="12">
        <v>5</v>
      </c>
      <c r="H58" s="14">
        <v>0</v>
      </c>
      <c r="I58" s="2">
        <v>0</v>
      </c>
      <c r="J58" s="2">
        <v>2</v>
      </c>
      <c r="K58" s="2">
        <v>2</v>
      </c>
      <c r="L58" s="2">
        <v>1</v>
      </c>
      <c r="M58" s="2">
        <v>0</v>
      </c>
      <c r="N58" s="2">
        <v>0</v>
      </c>
      <c r="O58" s="15">
        <v>0</v>
      </c>
    </row>
    <row r="59" spans="4:15" x14ac:dyDescent="0.25">
      <c r="D59" s="69"/>
      <c r="E59" s="35" t="s">
        <v>39</v>
      </c>
      <c r="F59" s="31"/>
      <c r="G59" s="25">
        <v>0</v>
      </c>
      <c r="H59" s="39">
        <v>0</v>
      </c>
      <c r="I59" s="6">
        <v>0</v>
      </c>
      <c r="J59" s="6">
        <v>0</v>
      </c>
      <c r="K59" s="6">
        <v>0</v>
      </c>
      <c r="L59" s="6">
        <v>0</v>
      </c>
      <c r="M59" s="6">
        <v>0</v>
      </c>
      <c r="N59" s="6">
        <v>0</v>
      </c>
      <c r="O59" s="40">
        <v>0</v>
      </c>
    </row>
  </sheetData>
  <mergeCells count="7">
    <mergeCell ref="D34:D47"/>
    <mergeCell ref="D48:D59"/>
    <mergeCell ref="D8:F9"/>
    <mergeCell ref="D11:D18"/>
    <mergeCell ref="D19:D25"/>
    <mergeCell ref="D26:D27"/>
    <mergeCell ref="D28:D33"/>
  </mergeCells>
  <phoneticPr fontId="4"/>
  <pageMargins left="0.7" right="0.7" top="0.75" bottom="0.75" header="0.3" footer="0.3"/>
  <pageSetup paperSize="9" scale="63" pageOrder="overThenDown" orientation="landscape"/>
  <headerFooter>
    <oddFooter>&amp;CN(1)</oddFooter>
  </headerFooter>
  <rowBreaks count="1" manualBreakCount="1">
    <brk id="59" max="16383" man="1"/>
  </rowBreak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4:AA59"/>
  <sheetViews>
    <sheetView workbookViewId="0"/>
  </sheetViews>
  <sheetFormatPr defaultColWidth="8.8984375" defaultRowHeight="12.6" x14ac:dyDescent="0.25"/>
  <cols>
    <col min="1" max="1" width="3.59765625" style="24" customWidth="1"/>
    <col min="2" max="2" width="4.59765625" style="24" customWidth="1"/>
    <col min="3" max="4" width="7.59765625" style="24" customWidth="1"/>
    <col min="5" max="5" width="16.59765625" style="24" customWidth="1"/>
    <col min="6" max="6" width="5.59765625" style="24" customWidth="1"/>
    <col min="7" max="27" width="8.59765625" style="24" customWidth="1"/>
    <col min="28" max="16384" width="8.8984375" style="24"/>
  </cols>
  <sheetData>
    <row r="4" spans="2:27" x14ac:dyDescent="0.25">
      <c r="B4" s="32" t="str">
        <f xml:space="preserve"> HYPERLINK("#'目次'!B25", "[19]")</f>
        <v>[19]</v>
      </c>
      <c r="C4" s="19" t="s">
        <v>410</v>
      </c>
    </row>
    <row r="5" spans="2:27" x14ac:dyDescent="0.25">
      <c r="C5" s="24" t="s">
        <v>411</v>
      </c>
    </row>
    <row r="7" spans="2:27" x14ac:dyDescent="0.25">
      <c r="C7" s="19" t="s">
        <v>11</v>
      </c>
    </row>
    <row r="8" spans="2:27" ht="50.4" x14ac:dyDescent="0.25">
      <c r="D8" s="63"/>
      <c r="E8" s="64"/>
      <c r="F8" s="64"/>
      <c r="G8" s="38" t="s">
        <v>12</v>
      </c>
      <c r="H8" s="33" t="s">
        <v>412</v>
      </c>
      <c r="I8" s="5" t="s">
        <v>413</v>
      </c>
      <c r="J8" s="5" t="s">
        <v>414</v>
      </c>
      <c r="K8" s="5" t="s">
        <v>415</v>
      </c>
      <c r="L8" s="5" t="s">
        <v>416</v>
      </c>
      <c r="M8" s="5" t="s">
        <v>417</v>
      </c>
      <c r="N8" s="5" t="s">
        <v>418</v>
      </c>
      <c r="O8" s="5" t="s">
        <v>419</v>
      </c>
      <c r="P8" s="5" t="s">
        <v>420</v>
      </c>
      <c r="Q8" s="5" t="s">
        <v>421</v>
      </c>
      <c r="R8" s="5" t="s">
        <v>422</v>
      </c>
      <c r="S8" s="5" t="s">
        <v>423</v>
      </c>
      <c r="T8" s="5" t="s">
        <v>424</v>
      </c>
      <c r="U8" s="5" t="s">
        <v>425</v>
      </c>
      <c r="V8" s="5" t="s">
        <v>426</v>
      </c>
      <c r="W8" s="5" t="s">
        <v>427</v>
      </c>
      <c r="X8" s="5" t="s">
        <v>428</v>
      </c>
      <c r="Y8" s="5" t="s">
        <v>429</v>
      </c>
      <c r="Z8" s="5" t="s">
        <v>37</v>
      </c>
      <c r="AA8" s="29" t="s">
        <v>231</v>
      </c>
    </row>
    <row r="9" spans="2:27" x14ac:dyDescent="0.25">
      <c r="D9" s="65"/>
      <c r="E9" s="66"/>
      <c r="F9" s="66"/>
      <c r="G9" s="37"/>
      <c r="H9" s="34"/>
      <c r="I9" s="4"/>
      <c r="J9" s="4"/>
      <c r="K9" s="4"/>
      <c r="L9" s="4"/>
      <c r="M9" s="4"/>
      <c r="N9" s="4"/>
      <c r="O9" s="4"/>
      <c r="P9" s="4"/>
      <c r="Q9" s="4"/>
      <c r="R9" s="4"/>
      <c r="S9" s="4"/>
      <c r="T9" s="4"/>
      <c r="U9" s="4"/>
      <c r="V9" s="4"/>
      <c r="W9" s="4"/>
      <c r="X9" s="4"/>
      <c r="Y9" s="4"/>
      <c r="Z9" s="4"/>
      <c r="AA9" s="26"/>
    </row>
    <row r="10" spans="2:27" x14ac:dyDescent="0.25">
      <c r="D10" s="30"/>
      <c r="E10" s="28" t="s">
        <v>12</v>
      </c>
      <c r="F10" s="36"/>
      <c r="G10" s="27">
        <v>47</v>
      </c>
      <c r="H10" s="3">
        <v>14</v>
      </c>
      <c r="I10" s="3">
        <v>8</v>
      </c>
      <c r="J10" s="3">
        <v>2</v>
      </c>
      <c r="K10" s="3">
        <v>4</v>
      </c>
      <c r="L10" s="3">
        <v>3</v>
      </c>
      <c r="M10" s="3">
        <v>4</v>
      </c>
      <c r="N10" s="3">
        <v>4</v>
      </c>
      <c r="O10" s="3">
        <v>2</v>
      </c>
      <c r="P10" s="3">
        <v>5</v>
      </c>
      <c r="Q10" s="3">
        <v>2</v>
      </c>
      <c r="R10" s="3">
        <v>3</v>
      </c>
      <c r="S10" s="3">
        <v>4</v>
      </c>
      <c r="T10" s="3">
        <v>1</v>
      </c>
      <c r="U10" s="3">
        <v>6</v>
      </c>
      <c r="V10" s="3">
        <v>4</v>
      </c>
      <c r="W10" s="3">
        <v>9</v>
      </c>
      <c r="X10" s="3">
        <v>2</v>
      </c>
      <c r="Y10" s="3">
        <v>2</v>
      </c>
      <c r="Z10" s="3">
        <v>1</v>
      </c>
      <c r="AA10" s="41">
        <v>3</v>
      </c>
    </row>
    <row r="11" spans="2:27" x14ac:dyDescent="0.25">
      <c r="D11" s="67" t="s">
        <v>21</v>
      </c>
      <c r="E11" s="10" t="s">
        <v>13</v>
      </c>
      <c r="F11" s="7"/>
      <c r="G11" s="11">
        <v>0</v>
      </c>
      <c r="H11" s="13">
        <v>0</v>
      </c>
      <c r="I11" s="1">
        <v>0</v>
      </c>
      <c r="J11" s="1">
        <v>0</v>
      </c>
      <c r="K11" s="1">
        <v>0</v>
      </c>
      <c r="L11" s="1">
        <v>0</v>
      </c>
      <c r="M11" s="1">
        <v>0</v>
      </c>
      <c r="N11" s="1">
        <v>0</v>
      </c>
      <c r="O11" s="1">
        <v>0</v>
      </c>
      <c r="P11" s="1">
        <v>0</v>
      </c>
      <c r="Q11" s="1">
        <v>0</v>
      </c>
      <c r="R11" s="1">
        <v>0</v>
      </c>
      <c r="S11" s="1">
        <v>0</v>
      </c>
      <c r="T11" s="1">
        <v>0</v>
      </c>
      <c r="U11" s="1">
        <v>0</v>
      </c>
      <c r="V11" s="1">
        <v>0</v>
      </c>
      <c r="W11" s="1">
        <v>0</v>
      </c>
      <c r="X11" s="1">
        <v>0</v>
      </c>
      <c r="Y11" s="1">
        <v>0</v>
      </c>
      <c r="Z11" s="1">
        <v>0</v>
      </c>
      <c r="AA11" s="16">
        <v>0</v>
      </c>
    </row>
    <row r="12" spans="2:27" x14ac:dyDescent="0.25">
      <c r="D12" s="68"/>
      <c r="E12" s="8" t="s">
        <v>14</v>
      </c>
      <c r="F12" s="9"/>
      <c r="G12" s="12">
        <v>5</v>
      </c>
      <c r="H12" s="14">
        <v>2</v>
      </c>
      <c r="I12" s="2">
        <v>1</v>
      </c>
      <c r="J12" s="2">
        <v>0</v>
      </c>
      <c r="K12" s="2">
        <v>0</v>
      </c>
      <c r="L12" s="2">
        <v>0</v>
      </c>
      <c r="M12" s="2">
        <v>1</v>
      </c>
      <c r="N12" s="2">
        <v>0</v>
      </c>
      <c r="O12" s="2">
        <v>0</v>
      </c>
      <c r="P12" s="2">
        <v>0</v>
      </c>
      <c r="Q12" s="2">
        <v>0</v>
      </c>
      <c r="R12" s="2">
        <v>1</v>
      </c>
      <c r="S12" s="2">
        <v>1</v>
      </c>
      <c r="T12" s="2">
        <v>1</v>
      </c>
      <c r="U12" s="2">
        <v>0</v>
      </c>
      <c r="V12" s="2">
        <v>0</v>
      </c>
      <c r="W12" s="2">
        <v>2</v>
      </c>
      <c r="X12" s="2">
        <v>1</v>
      </c>
      <c r="Y12" s="2">
        <v>0</v>
      </c>
      <c r="Z12" s="2">
        <v>0</v>
      </c>
      <c r="AA12" s="15">
        <v>0</v>
      </c>
    </row>
    <row r="13" spans="2:27" x14ac:dyDescent="0.25">
      <c r="D13" s="68"/>
      <c r="E13" s="8" t="s">
        <v>15</v>
      </c>
      <c r="F13" s="9"/>
      <c r="G13" s="12">
        <v>10</v>
      </c>
      <c r="H13" s="14">
        <v>2</v>
      </c>
      <c r="I13" s="2">
        <v>1</v>
      </c>
      <c r="J13" s="2">
        <v>0</v>
      </c>
      <c r="K13" s="2">
        <v>2</v>
      </c>
      <c r="L13" s="2">
        <v>1</v>
      </c>
      <c r="M13" s="2">
        <v>1</v>
      </c>
      <c r="N13" s="2">
        <v>0</v>
      </c>
      <c r="O13" s="2">
        <v>1</v>
      </c>
      <c r="P13" s="2">
        <v>1</v>
      </c>
      <c r="Q13" s="2">
        <v>0</v>
      </c>
      <c r="R13" s="2">
        <v>0</v>
      </c>
      <c r="S13" s="2">
        <v>0</v>
      </c>
      <c r="T13" s="2">
        <v>0</v>
      </c>
      <c r="U13" s="2">
        <v>3</v>
      </c>
      <c r="V13" s="2">
        <v>2</v>
      </c>
      <c r="W13" s="2">
        <v>3</v>
      </c>
      <c r="X13" s="2">
        <v>0</v>
      </c>
      <c r="Y13" s="2">
        <v>0</v>
      </c>
      <c r="Z13" s="2">
        <v>0</v>
      </c>
      <c r="AA13" s="15">
        <v>1</v>
      </c>
    </row>
    <row r="14" spans="2:27" x14ac:dyDescent="0.25">
      <c r="D14" s="68"/>
      <c r="E14" s="8" t="s">
        <v>16</v>
      </c>
      <c r="F14" s="9"/>
      <c r="G14" s="12">
        <v>10</v>
      </c>
      <c r="H14" s="14">
        <v>2</v>
      </c>
      <c r="I14" s="2">
        <v>3</v>
      </c>
      <c r="J14" s="2">
        <v>0</v>
      </c>
      <c r="K14" s="2">
        <v>1</v>
      </c>
      <c r="L14" s="2">
        <v>0</v>
      </c>
      <c r="M14" s="2">
        <v>1</v>
      </c>
      <c r="N14" s="2">
        <v>1</v>
      </c>
      <c r="O14" s="2">
        <v>0</v>
      </c>
      <c r="P14" s="2">
        <v>1</v>
      </c>
      <c r="Q14" s="2">
        <v>1</v>
      </c>
      <c r="R14" s="2">
        <v>1</v>
      </c>
      <c r="S14" s="2">
        <v>1</v>
      </c>
      <c r="T14" s="2">
        <v>0</v>
      </c>
      <c r="U14" s="2">
        <v>0</v>
      </c>
      <c r="V14" s="2">
        <v>0</v>
      </c>
      <c r="W14" s="2">
        <v>1</v>
      </c>
      <c r="X14" s="2">
        <v>1</v>
      </c>
      <c r="Y14" s="2">
        <v>1</v>
      </c>
      <c r="Z14" s="2">
        <v>0</v>
      </c>
      <c r="AA14" s="15">
        <v>1</v>
      </c>
    </row>
    <row r="15" spans="2:27" x14ac:dyDescent="0.25">
      <c r="D15" s="68"/>
      <c r="E15" s="8" t="s">
        <v>17</v>
      </c>
      <c r="F15" s="9"/>
      <c r="G15" s="12">
        <v>6</v>
      </c>
      <c r="H15" s="14">
        <v>1</v>
      </c>
      <c r="I15" s="2">
        <v>1</v>
      </c>
      <c r="J15" s="2">
        <v>1</v>
      </c>
      <c r="K15" s="2">
        <v>1</v>
      </c>
      <c r="L15" s="2">
        <v>1</v>
      </c>
      <c r="M15" s="2">
        <v>1</v>
      </c>
      <c r="N15" s="2">
        <v>2</v>
      </c>
      <c r="O15" s="2">
        <v>0</v>
      </c>
      <c r="P15" s="2">
        <v>1</v>
      </c>
      <c r="Q15" s="2">
        <v>1</v>
      </c>
      <c r="R15" s="2">
        <v>0</v>
      </c>
      <c r="S15" s="2">
        <v>0</v>
      </c>
      <c r="T15" s="2">
        <v>0</v>
      </c>
      <c r="U15" s="2">
        <v>0</v>
      </c>
      <c r="V15" s="2">
        <v>2</v>
      </c>
      <c r="W15" s="2">
        <v>1</v>
      </c>
      <c r="X15" s="2">
        <v>0</v>
      </c>
      <c r="Y15" s="2">
        <v>0</v>
      </c>
      <c r="Z15" s="2">
        <v>0</v>
      </c>
      <c r="AA15" s="15">
        <v>0</v>
      </c>
    </row>
    <row r="16" spans="2:27" x14ac:dyDescent="0.25">
      <c r="D16" s="68"/>
      <c r="E16" s="8" t="s">
        <v>18</v>
      </c>
      <c r="F16" s="9"/>
      <c r="G16" s="12">
        <v>1</v>
      </c>
      <c r="H16" s="14">
        <v>1</v>
      </c>
      <c r="I16" s="2">
        <v>0</v>
      </c>
      <c r="J16" s="2">
        <v>0</v>
      </c>
      <c r="K16" s="2">
        <v>0</v>
      </c>
      <c r="L16" s="2">
        <v>0</v>
      </c>
      <c r="M16" s="2">
        <v>0</v>
      </c>
      <c r="N16" s="2">
        <v>0</v>
      </c>
      <c r="O16" s="2">
        <v>0</v>
      </c>
      <c r="P16" s="2">
        <v>0</v>
      </c>
      <c r="Q16" s="2">
        <v>0</v>
      </c>
      <c r="R16" s="2">
        <v>0</v>
      </c>
      <c r="S16" s="2">
        <v>0</v>
      </c>
      <c r="T16" s="2">
        <v>0</v>
      </c>
      <c r="U16" s="2">
        <v>0</v>
      </c>
      <c r="V16" s="2">
        <v>0</v>
      </c>
      <c r="W16" s="2">
        <v>0</v>
      </c>
      <c r="X16" s="2">
        <v>0</v>
      </c>
      <c r="Y16" s="2">
        <v>0</v>
      </c>
      <c r="Z16" s="2">
        <v>0</v>
      </c>
      <c r="AA16" s="15">
        <v>0</v>
      </c>
    </row>
    <row r="17" spans="4:27" x14ac:dyDescent="0.25">
      <c r="D17" s="68"/>
      <c r="E17" s="8" t="s">
        <v>19</v>
      </c>
      <c r="F17" s="9"/>
      <c r="G17" s="12">
        <v>2</v>
      </c>
      <c r="H17" s="14">
        <v>0</v>
      </c>
      <c r="I17" s="2">
        <v>0</v>
      </c>
      <c r="J17" s="2">
        <v>0</v>
      </c>
      <c r="K17" s="2">
        <v>0</v>
      </c>
      <c r="L17" s="2">
        <v>0</v>
      </c>
      <c r="M17" s="2">
        <v>0</v>
      </c>
      <c r="N17" s="2">
        <v>0</v>
      </c>
      <c r="O17" s="2">
        <v>1</v>
      </c>
      <c r="P17" s="2">
        <v>0</v>
      </c>
      <c r="Q17" s="2">
        <v>0</v>
      </c>
      <c r="R17" s="2">
        <v>0</v>
      </c>
      <c r="S17" s="2">
        <v>1</v>
      </c>
      <c r="T17" s="2">
        <v>0</v>
      </c>
      <c r="U17" s="2">
        <v>0</v>
      </c>
      <c r="V17" s="2">
        <v>0</v>
      </c>
      <c r="W17" s="2">
        <v>1</v>
      </c>
      <c r="X17" s="2">
        <v>0</v>
      </c>
      <c r="Y17" s="2">
        <v>0</v>
      </c>
      <c r="Z17" s="2">
        <v>0</v>
      </c>
      <c r="AA17" s="15">
        <v>0</v>
      </c>
    </row>
    <row r="18" spans="4:27" x14ac:dyDescent="0.25">
      <c r="D18" s="68"/>
      <c r="E18" s="8" t="s">
        <v>20</v>
      </c>
      <c r="F18" s="9"/>
      <c r="G18" s="12">
        <v>13</v>
      </c>
      <c r="H18" s="14">
        <v>6</v>
      </c>
      <c r="I18" s="2">
        <v>2</v>
      </c>
      <c r="J18" s="2">
        <v>1</v>
      </c>
      <c r="K18" s="2">
        <v>0</v>
      </c>
      <c r="L18" s="2">
        <v>1</v>
      </c>
      <c r="M18" s="2">
        <v>0</v>
      </c>
      <c r="N18" s="2">
        <v>1</v>
      </c>
      <c r="O18" s="2">
        <v>0</v>
      </c>
      <c r="P18" s="2">
        <v>2</v>
      </c>
      <c r="Q18" s="2">
        <v>0</v>
      </c>
      <c r="R18" s="2">
        <v>1</v>
      </c>
      <c r="S18" s="2">
        <v>1</v>
      </c>
      <c r="T18" s="2">
        <v>0</v>
      </c>
      <c r="U18" s="2">
        <v>3</v>
      </c>
      <c r="V18" s="2">
        <v>0</v>
      </c>
      <c r="W18" s="2">
        <v>1</v>
      </c>
      <c r="X18" s="2">
        <v>0</v>
      </c>
      <c r="Y18" s="2">
        <v>1</v>
      </c>
      <c r="Z18" s="2">
        <v>1</v>
      </c>
      <c r="AA18" s="15">
        <v>1</v>
      </c>
    </row>
    <row r="19" spans="4:27" x14ac:dyDescent="0.25">
      <c r="D19" s="67" t="s">
        <v>22</v>
      </c>
      <c r="E19" s="10" t="s">
        <v>23</v>
      </c>
      <c r="F19" s="7"/>
      <c r="G19" s="11">
        <v>8</v>
      </c>
      <c r="H19" s="13">
        <v>2</v>
      </c>
      <c r="I19" s="1">
        <v>1</v>
      </c>
      <c r="J19" s="1">
        <v>0</v>
      </c>
      <c r="K19" s="1">
        <v>1</v>
      </c>
      <c r="L19" s="1">
        <v>0</v>
      </c>
      <c r="M19" s="1">
        <v>1</v>
      </c>
      <c r="N19" s="1">
        <v>0</v>
      </c>
      <c r="O19" s="1">
        <v>0</v>
      </c>
      <c r="P19" s="1">
        <v>0</v>
      </c>
      <c r="Q19" s="1">
        <v>0</v>
      </c>
      <c r="R19" s="1">
        <v>1</v>
      </c>
      <c r="S19" s="1">
        <v>0</v>
      </c>
      <c r="T19" s="1">
        <v>1</v>
      </c>
      <c r="U19" s="1">
        <v>1</v>
      </c>
      <c r="V19" s="1">
        <v>1</v>
      </c>
      <c r="W19" s="1">
        <v>2</v>
      </c>
      <c r="X19" s="1">
        <v>1</v>
      </c>
      <c r="Y19" s="1">
        <v>1</v>
      </c>
      <c r="Z19" s="1">
        <v>0</v>
      </c>
      <c r="AA19" s="16">
        <v>0</v>
      </c>
    </row>
    <row r="20" spans="4:27" x14ac:dyDescent="0.25">
      <c r="D20" s="68"/>
      <c r="E20" s="8" t="s">
        <v>24</v>
      </c>
      <c r="F20" s="9"/>
      <c r="G20" s="12">
        <v>1</v>
      </c>
      <c r="H20" s="14">
        <v>0</v>
      </c>
      <c r="I20" s="2">
        <v>0</v>
      </c>
      <c r="J20" s="2">
        <v>0</v>
      </c>
      <c r="K20" s="2">
        <v>1</v>
      </c>
      <c r="L20" s="2">
        <v>0</v>
      </c>
      <c r="M20" s="2">
        <v>0</v>
      </c>
      <c r="N20" s="2">
        <v>0</v>
      </c>
      <c r="O20" s="2">
        <v>0</v>
      </c>
      <c r="P20" s="2">
        <v>0</v>
      </c>
      <c r="Q20" s="2">
        <v>0</v>
      </c>
      <c r="R20" s="2">
        <v>0</v>
      </c>
      <c r="S20" s="2">
        <v>0</v>
      </c>
      <c r="T20" s="2">
        <v>0</v>
      </c>
      <c r="U20" s="2">
        <v>1</v>
      </c>
      <c r="V20" s="2">
        <v>0</v>
      </c>
      <c r="W20" s="2">
        <v>0</v>
      </c>
      <c r="X20" s="2">
        <v>0</v>
      </c>
      <c r="Y20" s="2">
        <v>0</v>
      </c>
      <c r="Z20" s="2">
        <v>0</v>
      </c>
      <c r="AA20" s="15">
        <v>0</v>
      </c>
    </row>
    <row r="21" spans="4:27" x14ac:dyDescent="0.25">
      <c r="D21" s="68"/>
      <c r="E21" s="8" t="s">
        <v>25</v>
      </c>
      <c r="F21" s="9"/>
      <c r="G21" s="12">
        <v>7</v>
      </c>
      <c r="H21" s="14">
        <v>2</v>
      </c>
      <c r="I21" s="2">
        <v>1</v>
      </c>
      <c r="J21" s="2">
        <v>0</v>
      </c>
      <c r="K21" s="2">
        <v>0</v>
      </c>
      <c r="L21" s="2">
        <v>0</v>
      </c>
      <c r="M21" s="2">
        <v>1</v>
      </c>
      <c r="N21" s="2">
        <v>0</v>
      </c>
      <c r="O21" s="2">
        <v>0</v>
      </c>
      <c r="P21" s="2">
        <v>0</v>
      </c>
      <c r="Q21" s="2">
        <v>0</v>
      </c>
      <c r="R21" s="2">
        <v>1</v>
      </c>
      <c r="S21" s="2">
        <v>0</v>
      </c>
      <c r="T21" s="2">
        <v>1</v>
      </c>
      <c r="U21" s="2">
        <v>0</v>
      </c>
      <c r="V21" s="2">
        <v>1</v>
      </c>
      <c r="W21" s="2">
        <v>2</v>
      </c>
      <c r="X21" s="2">
        <v>1</v>
      </c>
      <c r="Y21" s="2">
        <v>1</v>
      </c>
      <c r="Z21" s="2">
        <v>0</v>
      </c>
      <c r="AA21" s="15">
        <v>0</v>
      </c>
    </row>
    <row r="22" spans="4:27" x14ac:dyDescent="0.25">
      <c r="D22" s="68"/>
      <c r="E22" s="8" t="s">
        <v>26</v>
      </c>
      <c r="F22" s="9"/>
      <c r="G22" s="12">
        <v>34</v>
      </c>
      <c r="H22" s="14">
        <v>11</v>
      </c>
      <c r="I22" s="2">
        <v>6</v>
      </c>
      <c r="J22" s="2">
        <v>2</v>
      </c>
      <c r="K22" s="2">
        <v>3</v>
      </c>
      <c r="L22" s="2">
        <v>3</v>
      </c>
      <c r="M22" s="2">
        <v>1</v>
      </c>
      <c r="N22" s="2">
        <v>4</v>
      </c>
      <c r="O22" s="2">
        <v>1</v>
      </c>
      <c r="P22" s="2">
        <v>5</v>
      </c>
      <c r="Q22" s="2">
        <v>2</v>
      </c>
      <c r="R22" s="2">
        <v>1</v>
      </c>
      <c r="S22" s="2">
        <v>3</v>
      </c>
      <c r="T22" s="2">
        <v>0</v>
      </c>
      <c r="U22" s="2">
        <v>4</v>
      </c>
      <c r="V22" s="2">
        <v>3</v>
      </c>
      <c r="W22" s="2">
        <v>6</v>
      </c>
      <c r="X22" s="2">
        <v>1</v>
      </c>
      <c r="Y22" s="2">
        <v>1</v>
      </c>
      <c r="Z22" s="2">
        <v>1</v>
      </c>
      <c r="AA22" s="15">
        <v>2</v>
      </c>
    </row>
    <row r="23" spans="4:27" x14ac:dyDescent="0.25">
      <c r="D23" s="68"/>
      <c r="E23" s="8" t="s">
        <v>27</v>
      </c>
      <c r="F23" s="9"/>
      <c r="G23" s="12">
        <v>24</v>
      </c>
      <c r="H23" s="14">
        <v>7</v>
      </c>
      <c r="I23" s="2">
        <v>3</v>
      </c>
      <c r="J23" s="2">
        <v>2</v>
      </c>
      <c r="K23" s="2">
        <v>2</v>
      </c>
      <c r="L23" s="2">
        <v>2</v>
      </c>
      <c r="M23" s="2">
        <v>1</v>
      </c>
      <c r="N23" s="2">
        <v>3</v>
      </c>
      <c r="O23" s="2">
        <v>1</v>
      </c>
      <c r="P23" s="2">
        <v>4</v>
      </c>
      <c r="Q23" s="2">
        <v>1</v>
      </c>
      <c r="R23" s="2">
        <v>1</v>
      </c>
      <c r="S23" s="2">
        <v>2</v>
      </c>
      <c r="T23" s="2">
        <v>0</v>
      </c>
      <c r="U23" s="2">
        <v>2</v>
      </c>
      <c r="V23" s="2">
        <v>3</v>
      </c>
      <c r="W23" s="2">
        <v>5</v>
      </c>
      <c r="X23" s="2">
        <v>1</v>
      </c>
      <c r="Y23" s="2">
        <v>0</v>
      </c>
      <c r="Z23" s="2">
        <v>1</v>
      </c>
      <c r="AA23" s="15">
        <v>2</v>
      </c>
    </row>
    <row r="24" spans="4:27" x14ac:dyDescent="0.25">
      <c r="D24" s="68"/>
      <c r="E24" s="8" t="s">
        <v>28</v>
      </c>
      <c r="F24" s="9"/>
      <c r="G24" s="12">
        <v>10</v>
      </c>
      <c r="H24" s="14">
        <v>4</v>
      </c>
      <c r="I24" s="2">
        <v>3</v>
      </c>
      <c r="J24" s="2">
        <v>0</v>
      </c>
      <c r="K24" s="2">
        <v>1</v>
      </c>
      <c r="L24" s="2">
        <v>1</v>
      </c>
      <c r="M24" s="2">
        <v>0</v>
      </c>
      <c r="N24" s="2">
        <v>1</v>
      </c>
      <c r="O24" s="2">
        <v>0</v>
      </c>
      <c r="P24" s="2">
        <v>1</v>
      </c>
      <c r="Q24" s="2">
        <v>1</v>
      </c>
      <c r="R24" s="2">
        <v>0</v>
      </c>
      <c r="S24" s="2">
        <v>1</v>
      </c>
      <c r="T24" s="2">
        <v>0</v>
      </c>
      <c r="U24" s="2">
        <v>2</v>
      </c>
      <c r="V24" s="2">
        <v>0</v>
      </c>
      <c r="W24" s="2">
        <v>1</v>
      </c>
      <c r="X24" s="2">
        <v>0</v>
      </c>
      <c r="Y24" s="2">
        <v>1</v>
      </c>
      <c r="Z24" s="2">
        <v>0</v>
      </c>
      <c r="AA24" s="15">
        <v>0</v>
      </c>
    </row>
    <row r="25" spans="4:27" x14ac:dyDescent="0.25">
      <c r="D25" s="68"/>
      <c r="E25" s="8" t="s">
        <v>29</v>
      </c>
      <c r="F25" s="9"/>
      <c r="G25" s="12">
        <v>5</v>
      </c>
      <c r="H25" s="14">
        <v>1</v>
      </c>
      <c r="I25" s="2">
        <v>1</v>
      </c>
      <c r="J25" s="2">
        <v>0</v>
      </c>
      <c r="K25" s="2">
        <v>0</v>
      </c>
      <c r="L25" s="2">
        <v>0</v>
      </c>
      <c r="M25" s="2">
        <v>2</v>
      </c>
      <c r="N25" s="2">
        <v>0</v>
      </c>
      <c r="O25" s="2">
        <v>1</v>
      </c>
      <c r="P25" s="2">
        <v>0</v>
      </c>
      <c r="Q25" s="2">
        <v>0</v>
      </c>
      <c r="R25" s="2">
        <v>1</v>
      </c>
      <c r="S25" s="2">
        <v>1</v>
      </c>
      <c r="T25" s="2">
        <v>0</v>
      </c>
      <c r="U25" s="2">
        <v>1</v>
      </c>
      <c r="V25" s="2">
        <v>0</v>
      </c>
      <c r="W25" s="2">
        <v>1</v>
      </c>
      <c r="X25" s="2">
        <v>0</v>
      </c>
      <c r="Y25" s="2">
        <v>0</v>
      </c>
      <c r="Z25" s="2">
        <v>0</v>
      </c>
      <c r="AA25" s="15">
        <v>1</v>
      </c>
    </row>
    <row r="26" spans="4:27" x14ac:dyDescent="0.25">
      <c r="D26" s="67" t="s">
        <v>30</v>
      </c>
      <c r="E26" s="10" t="s">
        <v>31</v>
      </c>
      <c r="F26" s="7"/>
      <c r="G26" s="11">
        <v>29</v>
      </c>
      <c r="H26" s="13">
        <v>6</v>
      </c>
      <c r="I26" s="1">
        <v>5</v>
      </c>
      <c r="J26" s="1">
        <v>1</v>
      </c>
      <c r="K26" s="1">
        <v>2</v>
      </c>
      <c r="L26" s="1">
        <v>1</v>
      </c>
      <c r="M26" s="1">
        <v>2</v>
      </c>
      <c r="N26" s="1">
        <v>1</v>
      </c>
      <c r="O26" s="1">
        <v>2</v>
      </c>
      <c r="P26" s="1">
        <v>4</v>
      </c>
      <c r="Q26" s="1">
        <v>2</v>
      </c>
      <c r="R26" s="1">
        <v>1</v>
      </c>
      <c r="S26" s="1">
        <v>2</v>
      </c>
      <c r="T26" s="1">
        <v>0</v>
      </c>
      <c r="U26" s="1">
        <v>4</v>
      </c>
      <c r="V26" s="1">
        <v>2</v>
      </c>
      <c r="W26" s="1">
        <v>4</v>
      </c>
      <c r="X26" s="1">
        <v>1</v>
      </c>
      <c r="Y26" s="1">
        <v>2</v>
      </c>
      <c r="Z26" s="1">
        <v>1</v>
      </c>
      <c r="AA26" s="16">
        <v>3</v>
      </c>
    </row>
    <row r="27" spans="4:27" x14ac:dyDescent="0.25">
      <c r="D27" s="68"/>
      <c r="E27" s="8" t="s">
        <v>32</v>
      </c>
      <c r="F27" s="9"/>
      <c r="G27" s="12">
        <v>18</v>
      </c>
      <c r="H27" s="14">
        <v>8</v>
      </c>
      <c r="I27" s="2">
        <v>3</v>
      </c>
      <c r="J27" s="2">
        <v>1</v>
      </c>
      <c r="K27" s="2">
        <v>2</v>
      </c>
      <c r="L27" s="2">
        <v>2</v>
      </c>
      <c r="M27" s="2">
        <v>2</v>
      </c>
      <c r="N27" s="2">
        <v>3</v>
      </c>
      <c r="O27" s="2">
        <v>0</v>
      </c>
      <c r="P27" s="2">
        <v>1</v>
      </c>
      <c r="Q27" s="2">
        <v>0</v>
      </c>
      <c r="R27" s="2">
        <v>2</v>
      </c>
      <c r="S27" s="2">
        <v>2</v>
      </c>
      <c r="T27" s="2">
        <v>1</v>
      </c>
      <c r="U27" s="2">
        <v>2</v>
      </c>
      <c r="V27" s="2">
        <v>2</v>
      </c>
      <c r="W27" s="2">
        <v>5</v>
      </c>
      <c r="X27" s="2">
        <v>1</v>
      </c>
      <c r="Y27" s="2">
        <v>0</v>
      </c>
      <c r="Z27" s="2">
        <v>0</v>
      </c>
      <c r="AA27" s="15">
        <v>0</v>
      </c>
    </row>
    <row r="28" spans="4:27" x14ac:dyDescent="0.25">
      <c r="D28" s="67" t="s">
        <v>33</v>
      </c>
      <c r="E28" s="10" t="s">
        <v>34</v>
      </c>
      <c r="F28" s="7"/>
      <c r="G28" s="11">
        <v>28</v>
      </c>
      <c r="H28" s="13">
        <v>13</v>
      </c>
      <c r="I28" s="1">
        <v>7</v>
      </c>
      <c r="J28" s="1">
        <v>2</v>
      </c>
      <c r="K28" s="1">
        <v>3</v>
      </c>
      <c r="L28" s="1">
        <v>3</v>
      </c>
      <c r="M28" s="1">
        <v>2</v>
      </c>
      <c r="N28" s="1">
        <v>1</v>
      </c>
      <c r="O28" s="1">
        <v>0</v>
      </c>
      <c r="P28" s="1">
        <v>4</v>
      </c>
      <c r="Q28" s="1">
        <v>1</v>
      </c>
      <c r="R28" s="1">
        <v>3</v>
      </c>
      <c r="S28" s="1">
        <v>3</v>
      </c>
      <c r="T28" s="1">
        <v>1</v>
      </c>
      <c r="U28" s="1">
        <v>3</v>
      </c>
      <c r="V28" s="1">
        <v>3</v>
      </c>
      <c r="W28" s="1">
        <v>4</v>
      </c>
      <c r="X28" s="1">
        <v>0</v>
      </c>
      <c r="Y28" s="1">
        <v>0</v>
      </c>
      <c r="Z28" s="1">
        <v>0</v>
      </c>
      <c r="AA28" s="16">
        <v>3</v>
      </c>
    </row>
    <row r="29" spans="4:27" x14ac:dyDescent="0.25">
      <c r="D29" s="68"/>
      <c r="E29" s="8" t="s">
        <v>35</v>
      </c>
      <c r="F29" s="9"/>
      <c r="G29" s="12">
        <v>9</v>
      </c>
      <c r="H29" s="14">
        <v>0</v>
      </c>
      <c r="I29" s="2">
        <v>1</v>
      </c>
      <c r="J29" s="2">
        <v>0</v>
      </c>
      <c r="K29" s="2">
        <v>0</v>
      </c>
      <c r="L29" s="2">
        <v>0</v>
      </c>
      <c r="M29" s="2">
        <v>0</v>
      </c>
      <c r="N29" s="2">
        <v>2</v>
      </c>
      <c r="O29" s="2">
        <v>1</v>
      </c>
      <c r="P29" s="2">
        <v>0</v>
      </c>
      <c r="Q29" s="2">
        <v>1</v>
      </c>
      <c r="R29" s="2">
        <v>0</v>
      </c>
      <c r="S29" s="2">
        <v>1</v>
      </c>
      <c r="T29" s="2">
        <v>0</v>
      </c>
      <c r="U29" s="2">
        <v>2</v>
      </c>
      <c r="V29" s="2">
        <v>0</v>
      </c>
      <c r="W29" s="2">
        <v>3</v>
      </c>
      <c r="X29" s="2">
        <v>1</v>
      </c>
      <c r="Y29" s="2">
        <v>0</v>
      </c>
      <c r="Z29" s="2">
        <v>0</v>
      </c>
      <c r="AA29" s="15">
        <v>0</v>
      </c>
    </row>
    <row r="30" spans="4:27" x14ac:dyDescent="0.25">
      <c r="D30" s="68"/>
      <c r="E30" s="8" t="s">
        <v>36</v>
      </c>
      <c r="F30" s="9"/>
      <c r="G30" s="12">
        <v>6</v>
      </c>
      <c r="H30" s="14">
        <v>1</v>
      </c>
      <c r="I30" s="2">
        <v>0</v>
      </c>
      <c r="J30" s="2">
        <v>0</v>
      </c>
      <c r="K30" s="2">
        <v>0</v>
      </c>
      <c r="L30" s="2">
        <v>0</v>
      </c>
      <c r="M30" s="2">
        <v>2</v>
      </c>
      <c r="N30" s="2">
        <v>1</v>
      </c>
      <c r="O30" s="2">
        <v>1</v>
      </c>
      <c r="P30" s="2">
        <v>1</v>
      </c>
      <c r="Q30" s="2">
        <v>0</v>
      </c>
      <c r="R30" s="2">
        <v>0</v>
      </c>
      <c r="S30" s="2">
        <v>0</v>
      </c>
      <c r="T30" s="2">
        <v>0</v>
      </c>
      <c r="U30" s="2">
        <v>0</v>
      </c>
      <c r="V30" s="2">
        <v>1</v>
      </c>
      <c r="W30" s="2">
        <v>2</v>
      </c>
      <c r="X30" s="2">
        <v>0</v>
      </c>
      <c r="Y30" s="2">
        <v>1</v>
      </c>
      <c r="Z30" s="2">
        <v>0</v>
      </c>
      <c r="AA30" s="15">
        <v>0</v>
      </c>
    </row>
    <row r="31" spans="4:27" x14ac:dyDescent="0.25">
      <c r="D31" s="68"/>
      <c r="E31" s="8" t="s">
        <v>37</v>
      </c>
      <c r="F31" s="9"/>
      <c r="G31" s="12">
        <v>2</v>
      </c>
      <c r="H31" s="14">
        <v>0</v>
      </c>
      <c r="I31" s="2">
        <v>0</v>
      </c>
      <c r="J31" s="2">
        <v>0</v>
      </c>
      <c r="K31" s="2">
        <v>1</v>
      </c>
      <c r="L31" s="2">
        <v>0</v>
      </c>
      <c r="M31" s="2">
        <v>0</v>
      </c>
      <c r="N31" s="2">
        <v>0</v>
      </c>
      <c r="O31" s="2">
        <v>0</v>
      </c>
      <c r="P31" s="2">
        <v>0</v>
      </c>
      <c r="Q31" s="2">
        <v>0</v>
      </c>
      <c r="R31" s="2">
        <v>0</v>
      </c>
      <c r="S31" s="2">
        <v>0</v>
      </c>
      <c r="T31" s="2">
        <v>0</v>
      </c>
      <c r="U31" s="2">
        <v>1</v>
      </c>
      <c r="V31" s="2">
        <v>0</v>
      </c>
      <c r="W31" s="2">
        <v>0</v>
      </c>
      <c r="X31" s="2">
        <v>0</v>
      </c>
      <c r="Y31" s="2">
        <v>1</v>
      </c>
      <c r="Z31" s="2">
        <v>0</v>
      </c>
      <c r="AA31" s="15">
        <v>0</v>
      </c>
    </row>
    <row r="32" spans="4:27" x14ac:dyDescent="0.25">
      <c r="D32" s="68"/>
      <c r="E32" s="8" t="s">
        <v>38</v>
      </c>
      <c r="F32" s="9"/>
      <c r="G32" s="12">
        <v>2</v>
      </c>
      <c r="H32" s="14">
        <v>0</v>
      </c>
      <c r="I32" s="2">
        <v>0</v>
      </c>
      <c r="J32" s="2">
        <v>0</v>
      </c>
      <c r="K32" s="2">
        <v>0</v>
      </c>
      <c r="L32" s="2">
        <v>0</v>
      </c>
      <c r="M32" s="2">
        <v>0</v>
      </c>
      <c r="N32" s="2">
        <v>0</v>
      </c>
      <c r="O32" s="2">
        <v>0</v>
      </c>
      <c r="P32" s="2">
        <v>0</v>
      </c>
      <c r="Q32" s="2">
        <v>0</v>
      </c>
      <c r="R32" s="2">
        <v>0</v>
      </c>
      <c r="S32" s="2">
        <v>0</v>
      </c>
      <c r="T32" s="2">
        <v>0</v>
      </c>
      <c r="U32" s="2">
        <v>0</v>
      </c>
      <c r="V32" s="2">
        <v>0</v>
      </c>
      <c r="W32" s="2">
        <v>0</v>
      </c>
      <c r="X32" s="2">
        <v>1</v>
      </c>
      <c r="Y32" s="2">
        <v>0</v>
      </c>
      <c r="Z32" s="2">
        <v>1</v>
      </c>
      <c r="AA32" s="15">
        <v>0</v>
      </c>
    </row>
    <row r="33" spans="4:27" x14ac:dyDescent="0.25">
      <c r="D33" s="68"/>
      <c r="E33" s="8" t="s">
        <v>39</v>
      </c>
      <c r="F33" s="9"/>
      <c r="G33" s="12">
        <v>0</v>
      </c>
      <c r="H33" s="14">
        <v>0</v>
      </c>
      <c r="I33" s="2">
        <v>0</v>
      </c>
      <c r="J33" s="2">
        <v>0</v>
      </c>
      <c r="K33" s="2">
        <v>0</v>
      </c>
      <c r="L33" s="2">
        <v>0</v>
      </c>
      <c r="M33" s="2">
        <v>0</v>
      </c>
      <c r="N33" s="2">
        <v>0</v>
      </c>
      <c r="O33" s="2">
        <v>0</v>
      </c>
      <c r="P33" s="2">
        <v>0</v>
      </c>
      <c r="Q33" s="2">
        <v>0</v>
      </c>
      <c r="R33" s="2">
        <v>0</v>
      </c>
      <c r="S33" s="2">
        <v>0</v>
      </c>
      <c r="T33" s="2">
        <v>0</v>
      </c>
      <c r="U33" s="2">
        <v>0</v>
      </c>
      <c r="V33" s="2">
        <v>0</v>
      </c>
      <c r="W33" s="2">
        <v>0</v>
      </c>
      <c r="X33" s="2">
        <v>0</v>
      </c>
      <c r="Y33" s="2">
        <v>0</v>
      </c>
      <c r="Z33" s="2">
        <v>0</v>
      </c>
      <c r="AA33" s="15">
        <v>0</v>
      </c>
    </row>
    <row r="34" spans="4:27" x14ac:dyDescent="0.25">
      <c r="D34" s="67" t="s">
        <v>40</v>
      </c>
      <c r="E34" s="10" t="s">
        <v>41</v>
      </c>
      <c r="F34" s="7"/>
      <c r="G34" s="11">
        <v>29</v>
      </c>
      <c r="H34" s="13">
        <v>6</v>
      </c>
      <c r="I34" s="1">
        <v>5</v>
      </c>
      <c r="J34" s="1">
        <v>1</v>
      </c>
      <c r="K34" s="1">
        <v>2</v>
      </c>
      <c r="L34" s="1">
        <v>1</v>
      </c>
      <c r="M34" s="1">
        <v>2</v>
      </c>
      <c r="N34" s="1">
        <v>1</v>
      </c>
      <c r="O34" s="1">
        <v>2</v>
      </c>
      <c r="P34" s="1">
        <v>4</v>
      </c>
      <c r="Q34" s="1">
        <v>2</v>
      </c>
      <c r="R34" s="1">
        <v>1</v>
      </c>
      <c r="S34" s="1">
        <v>2</v>
      </c>
      <c r="T34" s="1">
        <v>0</v>
      </c>
      <c r="U34" s="1">
        <v>4</v>
      </c>
      <c r="V34" s="1">
        <v>2</v>
      </c>
      <c r="W34" s="1">
        <v>4</v>
      </c>
      <c r="X34" s="1">
        <v>1</v>
      </c>
      <c r="Y34" s="1">
        <v>2</v>
      </c>
      <c r="Z34" s="1">
        <v>1</v>
      </c>
      <c r="AA34" s="16">
        <v>3</v>
      </c>
    </row>
    <row r="35" spans="4:27" x14ac:dyDescent="0.25">
      <c r="D35" s="68"/>
      <c r="E35" s="8" t="s">
        <v>34</v>
      </c>
      <c r="F35" s="9"/>
      <c r="G35" s="12">
        <v>15</v>
      </c>
      <c r="H35" s="14">
        <v>6</v>
      </c>
      <c r="I35" s="2">
        <v>4</v>
      </c>
      <c r="J35" s="2">
        <v>1</v>
      </c>
      <c r="K35" s="2">
        <v>1</v>
      </c>
      <c r="L35" s="2">
        <v>1</v>
      </c>
      <c r="M35" s="2">
        <v>0</v>
      </c>
      <c r="N35" s="2">
        <v>0</v>
      </c>
      <c r="O35" s="2">
        <v>0</v>
      </c>
      <c r="P35" s="2">
        <v>3</v>
      </c>
      <c r="Q35" s="2">
        <v>1</v>
      </c>
      <c r="R35" s="2">
        <v>1</v>
      </c>
      <c r="S35" s="2">
        <v>2</v>
      </c>
      <c r="T35" s="2">
        <v>0</v>
      </c>
      <c r="U35" s="2">
        <v>1</v>
      </c>
      <c r="V35" s="2">
        <v>2</v>
      </c>
      <c r="W35" s="2">
        <v>1</v>
      </c>
      <c r="X35" s="2">
        <v>0</v>
      </c>
      <c r="Y35" s="2">
        <v>0</v>
      </c>
      <c r="Z35" s="2">
        <v>0</v>
      </c>
      <c r="AA35" s="15">
        <v>3</v>
      </c>
    </row>
    <row r="36" spans="4:27" x14ac:dyDescent="0.25">
      <c r="D36" s="68"/>
      <c r="E36" s="8" t="s">
        <v>35</v>
      </c>
      <c r="F36" s="9"/>
      <c r="G36" s="12">
        <v>6</v>
      </c>
      <c r="H36" s="14">
        <v>0</v>
      </c>
      <c r="I36" s="2">
        <v>1</v>
      </c>
      <c r="J36" s="2">
        <v>0</v>
      </c>
      <c r="K36" s="2">
        <v>0</v>
      </c>
      <c r="L36" s="2">
        <v>0</v>
      </c>
      <c r="M36" s="2">
        <v>0</v>
      </c>
      <c r="N36" s="2">
        <v>1</v>
      </c>
      <c r="O36" s="2">
        <v>1</v>
      </c>
      <c r="P36" s="2">
        <v>0</v>
      </c>
      <c r="Q36" s="2">
        <v>1</v>
      </c>
      <c r="R36" s="2">
        <v>0</v>
      </c>
      <c r="S36" s="2">
        <v>0</v>
      </c>
      <c r="T36" s="2">
        <v>0</v>
      </c>
      <c r="U36" s="2">
        <v>2</v>
      </c>
      <c r="V36" s="2">
        <v>0</v>
      </c>
      <c r="W36" s="2">
        <v>2</v>
      </c>
      <c r="X36" s="2">
        <v>0</v>
      </c>
      <c r="Y36" s="2">
        <v>0</v>
      </c>
      <c r="Z36" s="2">
        <v>0</v>
      </c>
      <c r="AA36" s="15">
        <v>0</v>
      </c>
    </row>
    <row r="37" spans="4:27" x14ac:dyDescent="0.25">
      <c r="D37" s="68"/>
      <c r="E37" s="8" t="s">
        <v>36</v>
      </c>
      <c r="F37" s="9"/>
      <c r="G37" s="12">
        <v>4</v>
      </c>
      <c r="H37" s="14">
        <v>0</v>
      </c>
      <c r="I37" s="2">
        <v>0</v>
      </c>
      <c r="J37" s="2">
        <v>0</v>
      </c>
      <c r="K37" s="2">
        <v>0</v>
      </c>
      <c r="L37" s="2">
        <v>0</v>
      </c>
      <c r="M37" s="2">
        <v>2</v>
      </c>
      <c r="N37" s="2">
        <v>0</v>
      </c>
      <c r="O37" s="2">
        <v>1</v>
      </c>
      <c r="P37" s="2">
        <v>1</v>
      </c>
      <c r="Q37" s="2">
        <v>0</v>
      </c>
      <c r="R37" s="2">
        <v>0</v>
      </c>
      <c r="S37" s="2">
        <v>0</v>
      </c>
      <c r="T37" s="2">
        <v>0</v>
      </c>
      <c r="U37" s="2">
        <v>0</v>
      </c>
      <c r="V37" s="2">
        <v>0</v>
      </c>
      <c r="W37" s="2">
        <v>1</v>
      </c>
      <c r="X37" s="2">
        <v>0</v>
      </c>
      <c r="Y37" s="2">
        <v>1</v>
      </c>
      <c r="Z37" s="2">
        <v>0</v>
      </c>
      <c r="AA37" s="15">
        <v>0</v>
      </c>
    </row>
    <row r="38" spans="4:27" x14ac:dyDescent="0.25">
      <c r="D38" s="68"/>
      <c r="E38" s="8" t="s">
        <v>38</v>
      </c>
      <c r="F38" s="9"/>
      <c r="G38" s="12">
        <v>2</v>
      </c>
      <c r="H38" s="14">
        <v>0</v>
      </c>
      <c r="I38" s="2">
        <v>0</v>
      </c>
      <c r="J38" s="2">
        <v>0</v>
      </c>
      <c r="K38" s="2">
        <v>0</v>
      </c>
      <c r="L38" s="2">
        <v>0</v>
      </c>
      <c r="M38" s="2">
        <v>0</v>
      </c>
      <c r="N38" s="2">
        <v>0</v>
      </c>
      <c r="O38" s="2">
        <v>0</v>
      </c>
      <c r="P38" s="2">
        <v>0</v>
      </c>
      <c r="Q38" s="2">
        <v>0</v>
      </c>
      <c r="R38" s="2">
        <v>0</v>
      </c>
      <c r="S38" s="2">
        <v>0</v>
      </c>
      <c r="T38" s="2">
        <v>0</v>
      </c>
      <c r="U38" s="2">
        <v>0</v>
      </c>
      <c r="V38" s="2">
        <v>0</v>
      </c>
      <c r="W38" s="2">
        <v>0</v>
      </c>
      <c r="X38" s="2">
        <v>1</v>
      </c>
      <c r="Y38" s="2">
        <v>0</v>
      </c>
      <c r="Z38" s="2">
        <v>1</v>
      </c>
      <c r="AA38" s="15">
        <v>0</v>
      </c>
    </row>
    <row r="39" spans="4:27" x14ac:dyDescent="0.25">
      <c r="D39" s="68"/>
      <c r="E39" s="8" t="s">
        <v>37</v>
      </c>
      <c r="F39" s="9"/>
      <c r="G39" s="12">
        <v>2</v>
      </c>
      <c r="H39" s="14">
        <v>0</v>
      </c>
      <c r="I39" s="2">
        <v>0</v>
      </c>
      <c r="J39" s="2">
        <v>0</v>
      </c>
      <c r="K39" s="2">
        <v>1</v>
      </c>
      <c r="L39" s="2">
        <v>0</v>
      </c>
      <c r="M39" s="2">
        <v>0</v>
      </c>
      <c r="N39" s="2">
        <v>0</v>
      </c>
      <c r="O39" s="2">
        <v>0</v>
      </c>
      <c r="P39" s="2">
        <v>0</v>
      </c>
      <c r="Q39" s="2">
        <v>0</v>
      </c>
      <c r="R39" s="2">
        <v>0</v>
      </c>
      <c r="S39" s="2">
        <v>0</v>
      </c>
      <c r="T39" s="2">
        <v>0</v>
      </c>
      <c r="U39" s="2">
        <v>1</v>
      </c>
      <c r="V39" s="2">
        <v>0</v>
      </c>
      <c r="W39" s="2">
        <v>0</v>
      </c>
      <c r="X39" s="2">
        <v>0</v>
      </c>
      <c r="Y39" s="2">
        <v>1</v>
      </c>
      <c r="Z39" s="2">
        <v>0</v>
      </c>
      <c r="AA39" s="15">
        <v>0</v>
      </c>
    </row>
    <row r="40" spans="4:27" x14ac:dyDescent="0.25">
      <c r="D40" s="68"/>
      <c r="E40" s="8" t="s">
        <v>39</v>
      </c>
      <c r="F40" s="9"/>
      <c r="G40" s="12">
        <v>0</v>
      </c>
      <c r="H40" s="14">
        <v>0</v>
      </c>
      <c r="I40" s="2">
        <v>0</v>
      </c>
      <c r="J40" s="2">
        <v>0</v>
      </c>
      <c r="K40" s="2">
        <v>0</v>
      </c>
      <c r="L40" s="2">
        <v>0</v>
      </c>
      <c r="M40" s="2">
        <v>0</v>
      </c>
      <c r="N40" s="2">
        <v>0</v>
      </c>
      <c r="O40" s="2">
        <v>0</v>
      </c>
      <c r="P40" s="2">
        <v>0</v>
      </c>
      <c r="Q40" s="2">
        <v>0</v>
      </c>
      <c r="R40" s="2">
        <v>0</v>
      </c>
      <c r="S40" s="2">
        <v>0</v>
      </c>
      <c r="T40" s="2">
        <v>0</v>
      </c>
      <c r="U40" s="2">
        <v>0</v>
      </c>
      <c r="V40" s="2">
        <v>0</v>
      </c>
      <c r="W40" s="2">
        <v>0</v>
      </c>
      <c r="X40" s="2">
        <v>0</v>
      </c>
      <c r="Y40" s="2">
        <v>0</v>
      </c>
      <c r="Z40" s="2">
        <v>0</v>
      </c>
      <c r="AA40" s="15">
        <v>0</v>
      </c>
    </row>
    <row r="41" spans="4:27" x14ac:dyDescent="0.25">
      <c r="D41" s="68"/>
      <c r="E41" s="8" t="s">
        <v>42</v>
      </c>
      <c r="F41" s="9"/>
      <c r="G41" s="12">
        <v>18</v>
      </c>
      <c r="H41" s="14">
        <v>8</v>
      </c>
      <c r="I41" s="2">
        <v>3</v>
      </c>
      <c r="J41" s="2">
        <v>1</v>
      </c>
      <c r="K41" s="2">
        <v>2</v>
      </c>
      <c r="L41" s="2">
        <v>2</v>
      </c>
      <c r="M41" s="2">
        <v>2</v>
      </c>
      <c r="N41" s="2">
        <v>3</v>
      </c>
      <c r="O41" s="2">
        <v>0</v>
      </c>
      <c r="P41" s="2">
        <v>1</v>
      </c>
      <c r="Q41" s="2">
        <v>0</v>
      </c>
      <c r="R41" s="2">
        <v>2</v>
      </c>
      <c r="S41" s="2">
        <v>2</v>
      </c>
      <c r="T41" s="2">
        <v>1</v>
      </c>
      <c r="U41" s="2">
        <v>2</v>
      </c>
      <c r="V41" s="2">
        <v>2</v>
      </c>
      <c r="W41" s="2">
        <v>5</v>
      </c>
      <c r="X41" s="2">
        <v>1</v>
      </c>
      <c r="Y41" s="2">
        <v>0</v>
      </c>
      <c r="Z41" s="2">
        <v>0</v>
      </c>
      <c r="AA41" s="15">
        <v>0</v>
      </c>
    </row>
    <row r="42" spans="4:27" x14ac:dyDescent="0.25">
      <c r="D42" s="68"/>
      <c r="E42" s="8" t="s">
        <v>34</v>
      </c>
      <c r="F42" s="9"/>
      <c r="G42" s="12">
        <v>13</v>
      </c>
      <c r="H42" s="14">
        <v>7</v>
      </c>
      <c r="I42" s="2">
        <v>3</v>
      </c>
      <c r="J42" s="2">
        <v>1</v>
      </c>
      <c r="K42" s="2">
        <v>2</v>
      </c>
      <c r="L42" s="2">
        <v>2</v>
      </c>
      <c r="M42" s="2">
        <v>2</v>
      </c>
      <c r="N42" s="2">
        <v>1</v>
      </c>
      <c r="O42" s="2">
        <v>0</v>
      </c>
      <c r="P42" s="2">
        <v>1</v>
      </c>
      <c r="Q42" s="2">
        <v>0</v>
      </c>
      <c r="R42" s="2">
        <v>2</v>
      </c>
      <c r="S42" s="2">
        <v>1</v>
      </c>
      <c r="T42" s="2">
        <v>1</v>
      </c>
      <c r="U42" s="2">
        <v>2</v>
      </c>
      <c r="V42" s="2">
        <v>1</v>
      </c>
      <c r="W42" s="2">
        <v>3</v>
      </c>
      <c r="X42" s="2">
        <v>0</v>
      </c>
      <c r="Y42" s="2">
        <v>0</v>
      </c>
      <c r="Z42" s="2">
        <v>0</v>
      </c>
      <c r="AA42" s="15">
        <v>0</v>
      </c>
    </row>
    <row r="43" spans="4:27" x14ac:dyDescent="0.25">
      <c r="D43" s="68"/>
      <c r="E43" s="8" t="s">
        <v>35</v>
      </c>
      <c r="F43" s="9"/>
      <c r="G43" s="12">
        <v>3</v>
      </c>
      <c r="H43" s="14">
        <v>0</v>
      </c>
      <c r="I43" s="2">
        <v>0</v>
      </c>
      <c r="J43" s="2">
        <v>0</v>
      </c>
      <c r="K43" s="2">
        <v>0</v>
      </c>
      <c r="L43" s="2">
        <v>0</v>
      </c>
      <c r="M43" s="2">
        <v>0</v>
      </c>
      <c r="N43" s="2">
        <v>1</v>
      </c>
      <c r="O43" s="2">
        <v>0</v>
      </c>
      <c r="P43" s="2">
        <v>0</v>
      </c>
      <c r="Q43" s="2">
        <v>0</v>
      </c>
      <c r="R43" s="2">
        <v>0</v>
      </c>
      <c r="S43" s="2">
        <v>1</v>
      </c>
      <c r="T43" s="2">
        <v>0</v>
      </c>
      <c r="U43" s="2">
        <v>0</v>
      </c>
      <c r="V43" s="2">
        <v>0</v>
      </c>
      <c r="W43" s="2">
        <v>1</v>
      </c>
      <c r="X43" s="2">
        <v>1</v>
      </c>
      <c r="Y43" s="2">
        <v>0</v>
      </c>
      <c r="Z43" s="2">
        <v>0</v>
      </c>
      <c r="AA43" s="15">
        <v>0</v>
      </c>
    </row>
    <row r="44" spans="4:27" x14ac:dyDescent="0.25">
      <c r="D44" s="68"/>
      <c r="E44" s="8" t="s">
        <v>36</v>
      </c>
      <c r="F44" s="9"/>
      <c r="G44" s="12">
        <v>2</v>
      </c>
      <c r="H44" s="14">
        <v>1</v>
      </c>
      <c r="I44" s="2">
        <v>0</v>
      </c>
      <c r="J44" s="2">
        <v>0</v>
      </c>
      <c r="K44" s="2">
        <v>0</v>
      </c>
      <c r="L44" s="2">
        <v>0</v>
      </c>
      <c r="M44" s="2">
        <v>0</v>
      </c>
      <c r="N44" s="2">
        <v>1</v>
      </c>
      <c r="O44" s="2">
        <v>0</v>
      </c>
      <c r="P44" s="2">
        <v>0</v>
      </c>
      <c r="Q44" s="2">
        <v>0</v>
      </c>
      <c r="R44" s="2">
        <v>0</v>
      </c>
      <c r="S44" s="2">
        <v>0</v>
      </c>
      <c r="T44" s="2">
        <v>0</v>
      </c>
      <c r="U44" s="2">
        <v>0</v>
      </c>
      <c r="V44" s="2">
        <v>1</v>
      </c>
      <c r="W44" s="2">
        <v>1</v>
      </c>
      <c r="X44" s="2">
        <v>0</v>
      </c>
      <c r="Y44" s="2">
        <v>0</v>
      </c>
      <c r="Z44" s="2">
        <v>0</v>
      </c>
      <c r="AA44" s="15">
        <v>0</v>
      </c>
    </row>
    <row r="45" spans="4:27" x14ac:dyDescent="0.25">
      <c r="D45" s="68"/>
      <c r="E45" s="8" t="s">
        <v>38</v>
      </c>
      <c r="F45" s="9"/>
      <c r="G45" s="12">
        <v>0</v>
      </c>
      <c r="H45" s="14">
        <v>0</v>
      </c>
      <c r="I45" s="2">
        <v>0</v>
      </c>
      <c r="J45" s="2">
        <v>0</v>
      </c>
      <c r="K45" s="2">
        <v>0</v>
      </c>
      <c r="L45" s="2">
        <v>0</v>
      </c>
      <c r="M45" s="2">
        <v>0</v>
      </c>
      <c r="N45" s="2">
        <v>0</v>
      </c>
      <c r="O45" s="2">
        <v>0</v>
      </c>
      <c r="P45" s="2">
        <v>0</v>
      </c>
      <c r="Q45" s="2">
        <v>0</v>
      </c>
      <c r="R45" s="2">
        <v>0</v>
      </c>
      <c r="S45" s="2">
        <v>0</v>
      </c>
      <c r="T45" s="2">
        <v>0</v>
      </c>
      <c r="U45" s="2">
        <v>0</v>
      </c>
      <c r="V45" s="2">
        <v>0</v>
      </c>
      <c r="W45" s="2">
        <v>0</v>
      </c>
      <c r="X45" s="2">
        <v>0</v>
      </c>
      <c r="Y45" s="2">
        <v>0</v>
      </c>
      <c r="Z45" s="2">
        <v>0</v>
      </c>
      <c r="AA45" s="15">
        <v>0</v>
      </c>
    </row>
    <row r="46" spans="4:27" x14ac:dyDescent="0.25">
      <c r="D46" s="68"/>
      <c r="E46" s="8" t="s">
        <v>37</v>
      </c>
      <c r="F46" s="9"/>
      <c r="G46" s="12">
        <v>0</v>
      </c>
      <c r="H46" s="14">
        <v>0</v>
      </c>
      <c r="I46" s="2">
        <v>0</v>
      </c>
      <c r="J46" s="2">
        <v>0</v>
      </c>
      <c r="K46" s="2">
        <v>0</v>
      </c>
      <c r="L46" s="2">
        <v>0</v>
      </c>
      <c r="M46" s="2">
        <v>0</v>
      </c>
      <c r="N46" s="2">
        <v>0</v>
      </c>
      <c r="O46" s="2">
        <v>0</v>
      </c>
      <c r="P46" s="2">
        <v>0</v>
      </c>
      <c r="Q46" s="2">
        <v>0</v>
      </c>
      <c r="R46" s="2">
        <v>0</v>
      </c>
      <c r="S46" s="2">
        <v>0</v>
      </c>
      <c r="T46" s="2">
        <v>0</v>
      </c>
      <c r="U46" s="2">
        <v>0</v>
      </c>
      <c r="V46" s="2">
        <v>0</v>
      </c>
      <c r="W46" s="2">
        <v>0</v>
      </c>
      <c r="X46" s="2">
        <v>0</v>
      </c>
      <c r="Y46" s="2">
        <v>0</v>
      </c>
      <c r="Z46" s="2">
        <v>0</v>
      </c>
      <c r="AA46" s="15">
        <v>0</v>
      </c>
    </row>
    <row r="47" spans="4:27" x14ac:dyDescent="0.25">
      <c r="D47" s="68"/>
      <c r="E47" s="8" t="s">
        <v>39</v>
      </c>
      <c r="F47" s="9"/>
      <c r="G47" s="12">
        <v>0</v>
      </c>
      <c r="H47" s="14">
        <v>0</v>
      </c>
      <c r="I47" s="2">
        <v>0</v>
      </c>
      <c r="J47" s="2">
        <v>0</v>
      </c>
      <c r="K47" s="2">
        <v>0</v>
      </c>
      <c r="L47" s="2">
        <v>0</v>
      </c>
      <c r="M47" s="2">
        <v>0</v>
      </c>
      <c r="N47" s="2">
        <v>0</v>
      </c>
      <c r="O47" s="2">
        <v>0</v>
      </c>
      <c r="P47" s="2">
        <v>0</v>
      </c>
      <c r="Q47" s="2">
        <v>0</v>
      </c>
      <c r="R47" s="2">
        <v>0</v>
      </c>
      <c r="S47" s="2">
        <v>0</v>
      </c>
      <c r="T47" s="2">
        <v>0</v>
      </c>
      <c r="U47" s="2">
        <v>0</v>
      </c>
      <c r="V47" s="2">
        <v>0</v>
      </c>
      <c r="W47" s="2">
        <v>0</v>
      </c>
      <c r="X47" s="2">
        <v>0</v>
      </c>
      <c r="Y47" s="2">
        <v>0</v>
      </c>
      <c r="Z47" s="2">
        <v>0</v>
      </c>
      <c r="AA47" s="15">
        <v>0</v>
      </c>
    </row>
    <row r="48" spans="4:27" x14ac:dyDescent="0.25">
      <c r="D48" s="67" t="s">
        <v>43</v>
      </c>
      <c r="E48" s="10" t="s">
        <v>44</v>
      </c>
      <c r="F48" s="7"/>
      <c r="G48" s="11">
        <v>17</v>
      </c>
      <c r="H48" s="13">
        <v>1</v>
      </c>
      <c r="I48" s="1">
        <v>1</v>
      </c>
      <c r="J48" s="1">
        <v>0</v>
      </c>
      <c r="K48" s="1">
        <v>0</v>
      </c>
      <c r="L48" s="1">
        <v>0</v>
      </c>
      <c r="M48" s="1">
        <v>2</v>
      </c>
      <c r="N48" s="1">
        <v>3</v>
      </c>
      <c r="O48" s="1">
        <v>2</v>
      </c>
      <c r="P48" s="1">
        <v>1</v>
      </c>
      <c r="Q48" s="1">
        <v>1</v>
      </c>
      <c r="R48" s="1">
        <v>0</v>
      </c>
      <c r="S48" s="1">
        <v>1</v>
      </c>
      <c r="T48" s="1">
        <v>0</v>
      </c>
      <c r="U48" s="1">
        <v>2</v>
      </c>
      <c r="V48" s="1">
        <v>1</v>
      </c>
      <c r="W48" s="1">
        <v>5</v>
      </c>
      <c r="X48" s="1">
        <v>2</v>
      </c>
      <c r="Y48" s="1">
        <v>1</v>
      </c>
      <c r="Z48" s="1">
        <v>1</v>
      </c>
      <c r="AA48" s="16">
        <v>0</v>
      </c>
    </row>
    <row r="49" spans="4:27" x14ac:dyDescent="0.25">
      <c r="D49" s="68"/>
      <c r="E49" s="8" t="s">
        <v>45</v>
      </c>
      <c r="F49" s="9"/>
      <c r="G49" s="12">
        <v>10</v>
      </c>
      <c r="H49" s="14">
        <v>1</v>
      </c>
      <c r="I49" s="2">
        <v>1</v>
      </c>
      <c r="J49" s="2">
        <v>0</v>
      </c>
      <c r="K49" s="2">
        <v>0</v>
      </c>
      <c r="L49" s="2">
        <v>0</v>
      </c>
      <c r="M49" s="2">
        <v>2</v>
      </c>
      <c r="N49" s="2">
        <v>1</v>
      </c>
      <c r="O49" s="2">
        <v>2</v>
      </c>
      <c r="P49" s="2">
        <v>1</v>
      </c>
      <c r="Q49" s="2">
        <v>0</v>
      </c>
      <c r="R49" s="2">
        <v>0</v>
      </c>
      <c r="S49" s="2">
        <v>0</v>
      </c>
      <c r="T49" s="2">
        <v>0</v>
      </c>
      <c r="U49" s="2">
        <v>2</v>
      </c>
      <c r="V49" s="2">
        <v>1</v>
      </c>
      <c r="W49" s="2">
        <v>3</v>
      </c>
      <c r="X49" s="2">
        <v>1</v>
      </c>
      <c r="Y49" s="2">
        <v>0</v>
      </c>
      <c r="Z49" s="2">
        <v>1</v>
      </c>
      <c r="AA49" s="15">
        <v>0</v>
      </c>
    </row>
    <row r="50" spans="4:27" x14ac:dyDescent="0.25">
      <c r="D50" s="68"/>
      <c r="E50" s="8" t="s">
        <v>46</v>
      </c>
      <c r="F50" s="9"/>
      <c r="G50" s="12">
        <v>7</v>
      </c>
      <c r="H50" s="14">
        <v>0</v>
      </c>
      <c r="I50" s="2">
        <v>0</v>
      </c>
      <c r="J50" s="2">
        <v>0</v>
      </c>
      <c r="K50" s="2">
        <v>0</v>
      </c>
      <c r="L50" s="2">
        <v>0</v>
      </c>
      <c r="M50" s="2">
        <v>0</v>
      </c>
      <c r="N50" s="2">
        <v>2</v>
      </c>
      <c r="O50" s="2">
        <v>0</v>
      </c>
      <c r="P50" s="2">
        <v>0</v>
      </c>
      <c r="Q50" s="2">
        <v>1</v>
      </c>
      <c r="R50" s="2">
        <v>0</v>
      </c>
      <c r="S50" s="2">
        <v>1</v>
      </c>
      <c r="T50" s="2">
        <v>0</v>
      </c>
      <c r="U50" s="2">
        <v>0</v>
      </c>
      <c r="V50" s="2">
        <v>0</v>
      </c>
      <c r="W50" s="2">
        <v>2</v>
      </c>
      <c r="X50" s="2">
        <v>1</v>
      </c>
      <c r="Y50" s="2">
        <v>1</v>
      </c>
      <c r="Z50" s="2">
        <v>0</v>
      </c>
      <c r="AA50" s="15">
        <v>0</v>
      </c>
    </row>
    <row r="51" spans="4:27" x14ac:dyDescent="0.25">
      <c r="D51" s="68"/>
      <c r="E51" s="8" t="s">
        <v>47</v>
      </c>
      <c r="F51" s="9"/>
      <c r="G51" s="12">
        <v>28</v>
      </c>
      <c r="H51" s="14">
        <v>13</v>
      </c>
      <c r="I51" s="2">
        <v>7</v>
      </c>
      <c r="J51" s="2">
        <v>2</v>
      </c>
      <c r="K51" s="2">
        <v>3</v>
      </c>
      <c r="L51" s="2">
        <v>3</v>
      </c>
      <c r="M51" s="2">
        <v>2</v>
      </c>
      <c r="N51" s="2">
        <v>1</v>
      </c>
      <c r="O51" s="2">
        <v>0</v>
      </c>
      <c r="P51" s="2">
        <v>4</v>
      </c>
      <c r="Q51" s="2">
        <v>1</v>
      </c>
      <c r="R51" s="2">
        <v>3</v>
      </c>
      <c r="S51" s="2">
        <v>3</v>
      </c>
      <c r="T51" s="2">
        <v>1</v>
      </c>
      <c r="U51" s="2">
        <v>3</v>
      </c>
      <c r="V51" s="2">
        <v>3</v>
      </c>
      <c r="W51" s="2">
        <v>4</v>
      </c>
      <c r="X51" s="2">
        <v>0</v>
      </c>
      <c r="Y51" s="2">
        <v>0</v>
      </c>
      <c r="Z51" s="2">
        <v>0</v>
      </c>
      <c r="AA51" s="15">
        <v>3</v>
      </c>
    </row>
    <row r="52" spans="4:27" x14ac:dyDescent="0.25">
      <c r="D52" s="68"/>
      <c r="E52" s="8" t="s">
        <v>48</v>
      </c>
      <c r="F52" s="9"/>
      <c r="G52" s="12">
        <v>5</v>
      </c>
      <c r="H52" s="14">
        <v>1</v>
      </c>
      <c r="I52" s="2">
        <v>2</v>
      </c>
      <c r="J52" s="2">
        <v>0</v>
      </c>
      <c r="K52" s="2">
        <v>0</v>
      </c>
      <c r="L52" s="2">
        <v>0</v>
      </c>
      <c r="M52" s="2">
        <v>2</v>
      </c>
      <c r="N52" s="2">
        <v>1</v>
      </c>
      <c r="O52" s="2">
        <v>0</v>
      </c>
      <c r="P52" s="2">
        <v>1</v>
      </c>
      <c r="Q52" s="2">
        <v>1</v>
      </c>
      <c r="R52" s="2">
        <v>2</v>
      </c>
      <c r="S52" s="2">
        <v>1</v>
      </c>
      <c r="T52" s="2">
        <v>0</v>
      </c>
      <c r="U52" s="2">
        <v>0</v>
      </c>
      <c r="V52" s="2">
        <v>0</v>
      </c>
      <c r="W52" s="2">
        <v>1</v>
      </c>
      <c r="X52" s="2">
        <v>0</v>
      </c>
      <c r="Y52" s="2">
        <v>0</v>
      </c>
      <c r="Z52" s="2">
        <v>0</v>
      </c>
      <c r="AA52" s="15">
        <v>0</v>
      </c>
    </row>
    <row r="53" spans="4:27" x14ac:dyDescent="0.25">
      <c r="D53" s="68"/>
      <c r="E53" s="8" t="s">
        <v>49</v>
      </c>
      <c r="F53" s="9"/>
      <c r="G53" s="12">
        <v>1</v>
      </c>
      <c r="H53" s="14">
        <v>0</v>
      </c>
      <c r="I53" s="2">
        <v>0</v>
      </c>
      <c r="J53" s="2">
        <v>0</v>
      </c>
      <c r="K53" s="2">
        <v>0</v>
      </c>
      <c r="L53" s="2">
        <v>0</v>
      </c>
      <c r="M53" s="2">
        <v>0</v>
      </c>
      <c r="N53" s="2">
        <v>0</v>
      </c>
      <c r="O53" s="2">
        <v>0</v>
      </c>
      <c r="P53" s="2">
        <v>0</v>
      </c>
      <c r="Q53" s="2">
        <v>0</v>
      </c>
      <c r="R53" s="2">
        <v>0</v>
      </c>
      <c r="S53" s="2">
        <v>0</v>
      </c>
      <c r="T53" s="2">
        <v>0</v>
      </c>
      <c r="U53" s="2">
        <v>0</v>
      </c>
      <c r="V53" s="2">
        <v>1</v>
      </c>
      <c r="W53" s="2">
        <v>0</v>
      </c>
      <c r="X53" s="2">
        <v>0</v>
      </c>
      <c r="Y53" s="2">
        <v>0</v>
      </c>
      <c r="Z53" s="2">
        <v>0</v>
      </c>
      <c r="AA53" s="15">
        <v>0</v>
      </c>
    </row>
    <row r="54" spans="4:27" x14ac:dyDescent="0.25">
      <c r="D54" s="68"/>
      <c r="E54" s="8" t="s">
        <v>50</v>
      </c>
      <c r="F54" s="9"/>
      <c r="G54" s="12">
        <v>2</v>
      </c>
      <c r="H54" s="14">
        <v>0</v>
      </c>
      <c r="I54" s="2">
        <v>0</v>
      </c>
      <c r="J54" s="2">
        <v>0</v>
      </c>
      <c r="K54" s="2">
        <v>0</v>
      </c>
      <c r="L54" s="2">
        <v>0</v>
      </c>
      <c r="M54" s="2">
        <v>0</v>
      </c>
      <c r="N54" s="2">
        <v>0</v>
      </c>
      <c r="O54" s="2">
        <v>0</v>
      </c>
      <c r="P54" s="2">
        <v>0</v>
      </c>
      <c r="Q54" s="2">
        <v>0</v>
      </c>
      <c r="R54" s="2">
        <v>0</v>
      </c>
      <c r="S54" s="2">
        <v>0</v>
      </c>
      <c r="T54" s="2">
        <v>0</v>
      </c>
      <c r="U54" s="2">
        <v>1</v>
      </c>
      <c r="V54" s="2">
        <v>0</v>
      </c>
      <c r="W54" s="2">
        <v>0</v>
      </c>
      <c r="X54" s="2">
        <v>0</v>
      </c>
      <c r="Y54" s="2">
        <v>0</v>
      </c>
      <c r="Z54" s="2">
        <v>0</v>
      </c>
      <c r="AA54" s="15">
        <v>1</v>
      </c>
    </row>
    <row r="55" spans="4:27" x14ac:dyDescent="0.25">
      <c r="D55" s="68"/>
      <c r="E55" s="8" t="s">
        <v>51</v>
      </c>
      <c r="F55" s="9"/>
      <c r="G55" s="12">
        <v>4</v>
      </c>
      <c r="H55" s="14">
        <v>2</v>
      </c>
      <c r="I55" s="2">
        <v>1</v>
      </c>
      <c r="J55" s="2">
        <v>0</v>
      </c>
      <c r="K55" s="2">
        <v>1</v>
      </c>
      <c r="L55" s="2">
        <v>0</v>
      </c>
      <c r="M55" s="2">
        <v>0</v>
      </c>
      <c r="N55" s="2">
        <v>0</v>
      </c>
      <c r="O55" s="2">
        <v>0</v>
      </c>
      <c r="P55" s="2">
        <v>0</v>
      </c>
      <c r="Q55" s="2">
        <v>0</v>
      </c>
      <c r="R55" s="2">
        <v>0</v>
      </c>
      <c r="S55" s="2">
        <v>0</v>
      </c>
      <c r="T55" s="2">
        <v>0</v>
      </c>
      <c r="U55" s="2">
        <v>1</v>
      </c>
      <c r="V55" s="2">
        <v>0</v>
      </c>
      <c r="W55" s="2">
        <v>0</v>
      </c>
      <c r="X55" s="2">
        <v>0</v>
      </c>
      <c r="Y55" s="2">
        <v>0</v>
      </c>
      <c r="Z55" s="2">
        <v>0</v>
      </c>
      <c r="AA55" s="15">
        <v>1</v>
      </c>
    </row>
    <row r="56" spans="4:27" x14ac:dyDescent="0.25">
      <c r="D56" s="68"/>
      <c r="E56" s="8" t="s">
        <v>52</v>
      </c>
      <c r="F56" s="9"/>
      <c r="G56" s="12">
        <v>6</v>
      </c>
      <c r="H56" s="14">
        <v>4</v>
      </c>
      <c r="I56" s="2">
        <v>1</v>
      </c>
      <c r="J56" s="2">
        <v>0</v>
      </c>
      <c r="K56" s="2">
        <v>0</v>
      </c>
      <c r="L56" s="2">
        <v>0</v>
      </c>
      <c r="M56" s="2">
        <v>0</v>
      </c>
      <c r="N56" s="2">
        <v>0</v>
      </c>
      <c r="O56" s="2">
        <v>0</v>
      </c>
      <c r="P56" s="2">
        <v>1</v>
      </c>
      <c r="Q56" s="2">
        <v>0</v>
      </c>
      <c r="R56" s="2">
        <v>0</v>
      </c>
      <c r="S56" s="2">
        <v>1</v>
      </c>
      <c r="T56" s="2">
        <v>1</v>
      </c>
      <c r="U56" s="2">
        <v>0</v>
      </c>
      <c r="V56" s="2">
        <v>0</v>
      </c>
      <c r="W56" s="2">
        <v>2</v>
      </c>
      <c r="X56" s="2">
        <v>0</v>
      </c>
      <c r="Y56" s="2">
        <v>0</v>
      </c>
      <c r="Z56" s="2">
        <v>0</v>
      </c>
      <c r="AA56" s="15">
        <v>0</v>
      </c>
    </row>
    <row r="57" spans="4:27" x14ac:dyDescent="0.25">
      <c r="D57" s="68"/>
      <c r="E57" s="8" t="s">
        <v>53</v>
      </c>
      <c r="F57" s="9"/>
      <c r="G57" s="12">
        <v>10</v>
      </c>
      <c r="H57" s="14">
        <v>6</v>
      </c>
      <c r="I57" s="2">
        <v>3</v>
      </c>
      <c r="J57" s="2">
        <v>2</v>
      </c>
      <c r="K57" s="2">
        <v>2</v>
      </c>
      <c r="L57" s="2">
        <v>3</v>
      </c>
      <c r="M57" s="2">
        <v>0</v>
      </c>
      <c r="N57" s="2">
        <v>0</v>
      </c>
      <c r="O57" s="2">
        <v>0</v>
      </c>
      <c r="P57" s="2">
        <v>2</v>
      </c>
      <c r="Q57" s="2">
        <v>0</v>
      </c>
      <c r="R57" s="2">
        <v>1</v>
      </c>
      <c r="S57" s="2">
        <v>1</v>
      </c>
      <c r="T57" s="2">
        <v>0</v>
      </c>
      <c r="U57" s="2">
        <v>1</v>
      </c>
      <c r="V57" s="2">
        <v>2</v>
      </c>
      <c r="W57" s="2">
        <v>1</v>
      </c>
      <c r="X57" s="2">
        <v>0</v>
      </c>
      <c r="Y57" s="2">
        <v>0</v>
      </c>
      <c r="Z57" s="2">
        <v>0</v>
      </c>
      <c r="AA57" s="15">
        <v>1</v>
      </c>
    </row>
    <row r="58" spans="4:27" x14ac:dyDescent="0.25">
      <c r="D58" s="68"/>
      <c r="E58" s="8" t="s">
        <v>37</v>
      </c>
      <c r="F58" s="9"/>
      <c r="G58" s="12">
        <v>2</v>
      </c>
      <c r="H58" s="14">
        <v>0</v>
      </c>
      <c r="I58" s="2">
        <v>0</v>
      </c>
      <c r="J58" s="2">
        <v>0</v>
      </c>
      <c r="K58" s="2">
        <v>1</v>
      </c>
      <c r="L58" s="2">
        <v>0</v>
      </c>
      <c r="M58" s="2">
        <v>0</v>
      </c>
      <c r="N58" s="2">
        <v>0</v>
      </c>
      <c r="O58" s="2">
        <v>0</v>
      </c>
      <c r="P58" s="2">
        <v>0</v>
      </c>
      <c r="Q58" s="2">
        <v>0</v>
      </c>
      <c r="R58" s="2">
        <v>0</v>
      </c>
      <c r="S58" s="2">
        <v>0</v>
      </c>
      <c r="T58" s="2">
        <v>0</v>
      </c>
      <c r="U58" s="2">
        <v>1</v>
      </c>
      <c r="V58" s="2">
        <v>0</v>
      </c>
      <c r="W58" s="2">
        <v>0</v>
      </c>
      <c r="X58" s="2">
        <v>0</v>
      </c>
      <c r="Y58" s="2">
        <v>1</v>
      </c>
      <c r="Z58" s="2">
        <v>0</v>
      </c>
      <c r="AA58" s="15">
        <v>0</v>
      </c>
    </row>
    <row r="59" spans="4:27" x14ac:dyDescent="0.25">
      <c r="D59" s="69"/>
      <c r="E59" s="35" t="s">
        <v>39</v>
      </c>
      <c r="F59" s="31"/>
      <c r="G59" s="25">
        <v>0</v>
      </c>
      <c r="H59" s="39">
        <v>0</v>
      </c>
      <c r="I59" s="6">
        <v>0</v>
      </c>
      <c r="J59" s="6">
        <v>0</v>
      </c>
      <c r="K59" s="6">
        <v>0</v>
      </c>
      <c r="L59" s="6">
        <v>0</v>
      </c>
      <c r="M59" s="6">
        <v>0</v>
      </c>
      <c r="N59" s="6">
        <v>0</v>
      </c>
      <c r="O59" s="6">
        <v>0</v>
      </c>
      <c r="P59" s="6">
        <v>0</v>
      </c>
      <c r="Q59" s="6">
        <v>0</v>
      </c>
      <c r="R59" s="6">
        <v>0</v>
      </c>
      <c r="S59" s="6">
        <v>0</v>
      </c>
      <c r="T59" s="6">
        <v>0</v>
      </c>
      <c r="U59" s="6">
        <v>0</v>
      </c>
      <c r="V59" s="6">
        <v>0</v>
      </c>
      <c r="W59" s="6">
        <v>0</v>
      </c>
      <c r="X59" s="6">
        <v>0</v>
      </c>
      <c r="Y59" s="6">
        <v>0</v>
      </c>
      <c r="Z59" s="6">
        <v>0</v>
      </c>
      <c r="AA59" s="40">
        <v>0</v>
      </c>
    </row>
  </sheetData>
  <mergeCells count="7">
    <mergeCell ref="D34:D47"/>
    <mergeCell ref="D48:D59"/>
    <mergeCell ref="D8:F9"/>
    <mergeCell ref="D11:D18"/>
    <mergeCell ref="D19:D25"/>
    <mergeCell ref="D26:D27"/>
    <mergeCell ref="D28:D33"/>
  </mergeCells>
  <phoneticPr fontId="4"/>
  <pageMargins left="0.7" right="0.7" top="0.75" bottom="0.75" header="0.3" footer="0.3"/>
  <pageSetup paperSize="9" scale="63" pageOrder="overThenDown" orientation="landscape"/>
  <headerFooter>
    <oddFooter>&amp;CN(19)</oddFooter>
  </headerFooter>
  <rowBreaks count="1" manualBreakCount="1">
    <brk id="59" max="16383" man="1"/>
  </row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4:S59"/>
  <sheetViews>
    <sheetView workbookViewId="0"/>
  </sheetViews>
  <sheetFormatPr defaultColWidth="8.8984375" defaultRowHeight="12.6" x14ac:dyDescent="0.25"/>
  <cols>
    <col min="1" max="1" width="3.59765625" style="24" customWidth="1"/>
    <col min="2" max="2" width="4.59765625" style="24" customWidth="1"/>
    <col min="3" max="4" width="7.59765625" style="24" customWidth="1"/>
    <col min="5" max="5" width="16.59765625" style="24" customWidth="1"/>
    <col min="6" max="6" width="5.59765625" style="24" customWidth="1"/>
    <col min="7" max="19" width="8.59765625" style="24" customWidth="1"/>
    <col min="20" max="16384" width="8.8984375" style="24"/>
  </cols>
  <sheetData>
    <row r="4" spans="2:19" x14ac:dyDescent="0.25">
      <c r="B4" s="32" t="str">
        <f xml:space="preserve"> HYPERLINK("#'目次'!B26", "[20]")</f>
        <v>[20]</v>
      </c>
      <c r="C4" s="19" t="s">
        <v>432</v>
      </c>
    </row>
    <row r="7" spans="2:19" x14ac:dyDescent="0.25">
      <c r="C7" s="19" t="s">
        <v>11</v>
      </c>
    </row>
    <row r="8" spans="2:19" ht="50.4" x14ac:dyDescent="0.25">
      <c r="D8" s="63"/>
      <c r="E8" s="64"/>
      <c r="F8" s="64"/>
      <c r="G8" s="38" t="s">
        <v>12</v>
      </c>
      <c r="H8" s="33" t="s">
        <v>433</v>
      </c>
      <c r="I8" s="5" t="s">
        <v>434</v>
      </c>
      <c r="J8" s="5" t="s">
        <v>435</v>
      </c>
      <c r="K8" s="5" t="s">
        <v>436</v>
      </c>
      <c r="L8" s="5" t="s">
        <v>437</v>
      </c>
      <c r="M8" s="5" t="s">
        <v>438</v>
      </c>
      <c r="N8" s="5" t="s">
        <v>439</v>
      </c>
      <c r="O8" s="5" t="s">
        <v>440</v>
      </c>
      <c r="P8" s="5" t="s">
        <v>441</v>
      </c>
      <c r="Q8" s="5" t="s">
        <v>231</v>
      </c>
      <c r="R8" s="5" t="s">
        <v>442</v>
      </c>
      <c r="S8" s="29" t="s">
        <v>232</v>
      </c>
    </row>
    <row r="9" spans="2:19" x14ac:dyDescent="0.25">
      <c r="D9" s="65"/>
      <c r="E9" s="66"/>
      <c r="F9" s="66"/>
      <c r="G9" s="37"/>
      <c r="H9" s="34"/>
      <c r="I9" s="4"/>
      <c r="J9" s="4"/>
      <c r="K9" s="4"/>
      <c r="L9" s="4"/>
      <c r="M9" s="4"/>
      <c r="N9" s="4"/>
      <c r="O9" s="4"/>
      <c r="P9" s="4"/>
      <c r="Q9" s="4"/>
      <c r="R9" s="4"/>
      <c r="S9" s="26"/>
    </row>
    <row r="10" spans="2:19" x14ac:dyDescent="0.25">
      <c r="D10" s="30"/>
      <c r="E10" s="28" t="s">
        <v>12</v>
      </c>
      <c r="F10" s="36"/>
      <c r="G10" s="27">
        <v>1496</v>
      </c>
      <c r="H10" s="3">
        <v>214</v>
      </c>
      <c r="I10" s="3">
        <v>535</v>
      </c>
      <c r="J10" s="3">
        <v>280</v>
      </c>
      <c r="K10" s="3">
        <v>5</v>
      </c>
      <c r="L10" s="3">
        <v>3</v>
      </c>
      <c r="M10" s="3">
        <v>3</v>
      </c>
      <c r="N10" s="3">
        <v>3</v>
      </c>
      <c r="O10" s="3">
        <v>7</v>
      </c>
      <c r="P10" s="3">
        <v>619</v>
      </c>
      <c r="Q10" s="3">
        <v>10</v>
      </c>
      <c r="R10" s="3">
        <v>861</v>
      </c>
      <c r="S10" s="41">
        <v>1043</v>
      </c>
    </row>
    <row r="11" spans="2:19" x14ac:dyDescent="0.25">
      <c r="D11" s="67" t="s">
        <v>21</v>
      </c>
      <c r="E11" s="10" t="s">
        <v>13</v>
      </c>
      <c r="F11" s="7"/>
      <c r="G11" s="11">
        <v>64</v>
      </c>
      <c r="H11" s="13">
        <v>8</v>
      </c>
      <c r="I11" s="1">
        <v>19</v>
      </c>
      <c r="J11" s="1">
        <v>9</v>
      </c>
      <c r="K11" s="1">
        <v>0</v>
      </c>
      <c r="L11" s="1">
        <v>0</v>
      </c>
      <c r="M11" s="1">
        <v>0</v>
      </c>
      <c r="N11" s="1">
        <v>0</v>
      </c>
      <c r="O11" s="1">
        <v>0</v>
      </c>
      <c r="P11" s="1">
        <v>33</v>
      </c>
      <c r="Q11" s="1">
        <v>1</v>
      </c>
      <c r="R11" s="1">
        <v>30</v>
      </c>
      <c r="S11" s="16">
        <v>36</v>
      </c>
    </row>
    <row r="12" spans="2:19" x14ac:dyDescent="0.25">
      <c r="D12" s="68"/>
      <c r="E12" s="8" t="s">
        <v>14</v>
      </c>
      <c r="F12" s="9"/>
      <c r="G12" s="12">
        <v>120</v>
      </c>
      <c r="H12" s="14">
        <v>21</v>
      </c>
      <c r="I12" s="2">
        <v>30</v>
      </c>
      <c r="J12" s="2">
        <v>27</v>
      </c>
      <c r="K12" s="2">
        <v>0</v>
      </c>
      <c r="L12" s="2">
        <v>1</v>
      </c>
      <c r="M12" s="2">
        <v>0</v>
      </c>
      <c r="N12" s="2">
        <v>0</v>
      </c>
      <c r="O12" s="2">
        <v>1</v>
      </c>
      <c r="P12" s="2">
        <v>52</v>
      </c>
      <c r="Q12" s="2">
        <v>0</v>
      </c>
      <c r="R12" s="2">
        <v>67</v>
      </c>
      <c r="S12" s="15">
        <v>79</v>
      </c>
    </row>
    <row r="13" spans="2:19" x14ac:dyDescent="0.25">
      <c r="D13" s="68"/>
      <c r="E13" s="8" t="s">
        <v>15</v>
      </c>
      <c r="F13" s="9"/>
      <c r="G13" s="12">
        <v>417</v>
      </c>
      <c r="H13" s="14">
        <v>62</v>
      </c>
      <c r="I13" s="2">
        <v>181</v>
      </c>
      <c r="J13" s="2">
        <v>83</v>
      </c>
      <c r="K13" s="2">
        <v>4</v>
      </c>
      <c r="L13" s="2">
        <v>0</v>
      </c>
      <c r="M13" s="2">
        <v>0</v>
      </c>
      <c r="N13" s="2">
        <v>1</v>
      </c>
      <c r="O13" s="2">
        <v>3</v>
      </c>
      <c r="P13" s="2">
        <v>145</v>
      </c>
      <c r="Q13" s="2">
        <v>4</v>
      </c>
      <c r="R13" s="2">
        <v>265</v>
      </c>
      <c r="S13" s="15">
        <v>331</v>
      </c>
    </row>
    <row r="14" spans="2:19" x14ac:dyDescent="0.25">
      <c r="D14" s="68"/>
      <c r="E14" s="8" t="s">
        <v>16</v>
      </c>
      <c r="F14" s="9"/>
      <c r="G14" s="12">
        <v>308</v>
      </c>
      <c r="H14" s="14">
        <v>44</v>
      </c>
      <c r="I14" s="2">
        <v>94</v>
      </c>
      <c r="J14" s="2">
        <v>61</v>
      </c>
      <c r="K14" s="2">
        <v>0</v>
      </c>
      <c r="L14" s="2">
        <v>2</v>
      </c>
      <c r="M14" s="2">
        <v>1</v>
      </c>
      <c r="N14" s="2">
        <v>1</v>
      </c>
      <c r="O14" s="2">
        <v>0</v>
      </c>
      <c r="P14" s="2">
        <v>139</v>
      </c>
      <c r="Q14" s="2">
        <v>1</v>
      </c>
      <c r="R14" s="2">
        <v>168</v>
      </c>
      <c r="S14" s="15">
        <v>203</v>
      </c>
    </row>
    <row r="15" spans="2:19" x14ac:dyDescent="0.25">
      <c r="D15" s="68"/>
      <c r="E15" s="8" t="s">
        <v>17</v>
      </c>
      <c r="F15" s="9"/>
      <c r="G15" s="12">
        <v>220</v>
      </c>
      <c r="H15" s="14">
        <v>31</v>
      </c>
      <c r="I15" s="2">
        <v>101</v>
      </c>
      <c r="J15" s="2">
        <v>33</v>
      </c>
      <c r="K15" s="2">
        <v>0</v>
      </c>
      <c r="L15" s="2">
        <v>0</v>
      </c>
      <c r="M15" s="2">
        <v>1</v>
      </c>
      <c r="N15" s="2">
        <v>1</v>
      </c>
      <c r="O15" s="2">
        <v>3</v>
      </c>
      <c r="P15" s="2">
        <v>76</v>
      </c>
      <c r="Q15" s="2">
        <v>2</v>
      </c>
      <c r="R15" s="2">
        <v>140</v>
      </c>
      <c r="S15" s="15">
        <v>167</v>
      </c>
    </row>
    <row r="16" spans="2:19" x14ac:dyDescent="0.25">
      <c r="D16" s="68"/>
      <c r="E16" s="8" t="s">
        <v>18</v>
      </c>
      <c r="F16" s="9"/>
      <c r="G16" s="12">
        <v>99</v>
      </c>
      <c r="H16" s="14">
        <v>12</v>
      </c>
      <c r="I16" s="2">
        <v>27</v>
      </c>
      <c r="J16" s="2">
        <v>20</v>
      </c>
      <c r="K16" s="2">
        <v>0</v>
      </c>
      <c r="L16" s="2">
        <v>0</v>
      </c>
      <c r="M16" s="2">
        <v>0</v>
      </c>
      <c r="N16" s="2">
        <v>0</v>
      </c>
      <c r="O16" s="2">
        <v>0</v>
      </c>
      <c r="P16" s="2">
        <v>52</v>
      </c>
      <c r="Q16" s="2">
        <v>1</v>
      </c>
      <c r="R16" s="2">
        <v>46</v>
      </c>
      <c r="S16" s="15">
        <v>59</v>
      </c>
    </row>
    <row r="17" spans="4:19" x14ac:dyDescent="0.25">
      <c r="D17" s="68"/>
      <c r="E17" s="8" t="s">
        <v>19</v>
      </c>
      <c r="F17" s="9"/>
      <c r="G17" s="12">
        <v>48</v>
      </c>
      <c r="H17" s="14">
        <v>6</v>
      </c>
      <c r="I17" s="2">
        <v>12</v>
      </c>
      <c r="J17" s="2">
        <v>12</v>
      </c>
      <c r="K17" s="2">
        <v>0</v>
      </c>
      <c r="L17" s="2">
        <v>0</v>
      </c>
      <c r="M17" s="2">
        <v>0</v>
      </c>
      <c r="N17" s="2">
        <v>0</v>
      </c>
      <c r="O17" s="2">
        <v>0</v>
      </c>
      <c r="P17" s="2">
        <v>21</v>
      </c>
      <c r="Q17" s="2">
        <v>0</v>
      </c>
      <c r="R17" s="2">
        <v>27</v>
      </c>
      <c r="S17" s="15">
        <v>30</v>
      </c>
    </row>
    <row r="18" spans="4:19" x14ac:dyDescent="0.25">
      <c r="D18" s="68"/>
      <c r="E18" s="8" t="s">
        <v>20</v>
      </c>
      <c r="F18" s="9"/>
      <c r="G18" s="12">
        <v>220</v>
      </c>
      <c r="H18" s="14">
        <v>30</v>
      </c>
      <c r="I18" s="2">
        <v>71</v>
      </c>
      <c r="J18" s="2">
        <v>35</v>
      </c>
      <c r="K18" s="2">
        <v>1</v>
      </c>
      <c r="L18" s="2">
        <v>0</v>
      </c>
      <c r="M18" s="2">
        <v>1</v>
      </c>
      <c r="N18" s="2">
        <v>0</v>
      </c>
      <c r="O18" s="2">
        <v>0</v>
      </c>
      <c r="P18" s="2">
        <v>101</v>
      </c>
      <c r="Q18" s="2">
        <v>1</v>
      </c>
      <c r="R18" s="2">
        <v>118</v>
      </c>
      <c r="S18" s="15">
        <v>138</v>
      </c>
    </row>
    <row r="19" spans="4:19" x14ac:dyDescent="0.25">
      <c r="D19" s="67" t="s">
        <v>22</v>
      </c>
      <c r="E19" s="10" t="s">
        <v>23</v>
      </c>
      <c r="F19" s="7"/>
      <c r="G19" s="11">
        <v>327</v>
      </c>
      <c r="H19" s="13">
        <v>47</v>
      </c>
      <c r="I19" s="1">
        <v>140</v>
      </c>
      <c r="J19" s="1">
        <v>46</v>
      </c>
      <c r="K19" s="1">
        <v>2</v>
      </c>
      <c r="L19" s="1">
        <v>0</v>
      </c>
      <c r="M19" s="1">
        <v>2</v>
      </c>
      <c r="N19" s="1">
        <v>1</v>
      </c>
      <c r="O19" s="1">
        <v>0</v>
      </c>
      <c r="P19" s="1">
        <v>132</v>
      </c>
      <c r="Q19" s="1">
        <v>2</v>
      </c>
      <c r="R19" s="1">
        <v>193</v>
      </c>
      <c r="S19" s="16">
        <v>238</v>
      </c>
    </row>
    <row r="20" spans="4:19" x14ac:dyDescent="0.25">
      <c r="D20" s="68"/>
      <c r="E20" s="8" t="s">
        <v>24</v>
      </c>
      <c r="F20" s="9"/>
      <c r="G20" s="12">
        <v>54</v>
      </c>
      <c r="H20" s="14">
        <v>11</v>
      </c>
      <c r="I20" s="2">
        <v>23</v>
      </c>
      <c r="J20" s="2">
        <v>8</v>
      </c>
      <c r="K20" s="2">
        <v>1</v>
      </c>
      <c r="L20" s="2">
        <v>0</v>
      </c>
      <c r="M20" s="2">
        <v>0</v>
      </c>
      <c r="N20" s="2">
        <v>0</v>
      </c>
      <c r="O20" s="2">
        <v>0</v>
      </c>
      <c r="P20" s="2">
        <v>22</v>
      </c>
      <c r="Q20" s="2">
        <v>0</v>
      </c>
      <c r="R20" s="2">
        <v>32</v>
      </c>
      <c r="S20" s="15">
        <v>43</v>
      </c>
    </row>
    <row r="21" spans="4:19" x14ac:dyDescent="0.25">
      <c r="D21" s="68"/>
      <c r="E21" s="8" t="s">
        <v>25</v>
      </c>
      <c r="F21" s="9"/>
      <c r="G21" s="12">
        <v>273</v>
      </c>
      <c r="H21" s="14">
        <v>36</v>
      </c>
      <c r="I21" s="2">
        <v>117</v>
      </c>
      <c r="J21" s="2">
        <v>38</v>
      </c>
      <c r="K21" s="2">
        <v>1</v>
      </c>
      <c r="L21" s="2">
        <v>0</v>
      </c>
      <c r="M21" s="2">
        <v>2</v>
      </c>
      <c r="N21" s="2">
        <v>1</v>
      </c>
      <c r="O21" s="2">
        <v>0</v>
      </c>
      <c r="P21" s="2">
        <v>110</v>
      </c>
      <c r="Q21" s="2">
        <v>2</v>
      </c>
      <c r="R21" s="2">
        <v>161</v>
      </c>
      <c r="S21" s="15">
        <v>195</v>
      </c>
    </row>
    <row r="22" spans="4:19" x14ac:dyDescent="0.25">
      <c r="D22" s="68"/>
      <c r="E22" s="8" t="s">
        <v>26</v>
      </c>
      <c r="F22" s="9"/>
      <c r="G22" s="12">
        <v>1023</v>
      </c>
      <c r="H22" s="14">
        <v>146</v>
      </c>
      <c r="I22" s="2">
        <v>350</v>
      </c>
      <c r="J22" s="2">
        <v>196</v>
      </c>
      <c r="K22" s="2">
        <v>2</v>
      </c>
      <c r="L22" s="2">
        <v>1</v>
      </c>
      <c r="M22" s="2">
        <v>1</v>
      </c>
      <c r="N22" s="2">
        <v>2</v>
      </c>
      <c r="O22" s="2">
        <v>6</v>
      </c>
      <c r="P22" s="2">
        <v>430</v>
      </c>
      <c r="Q22" s="2">
        <v>8</v>
      </c>
      <c r="R22" s="2">
        <v>580</v>
      </c>
      <c r="S22" s="15">
        <v>698</v>
      </c>
    </row>
    <row r="23" spans="4:19" x14ac:dyDescent="0.25">
      <c r="D23" s="68"/>
      <c r="E23" s="8" t="s">
        <v>27</v>
      </c>
      <c r="F23" s="9"/>
      <c r="G23" s="12">
        <v>654</v>
      </c>
      <c r="H23" s="14">
        <v>89</v>
      </c>
      <c r="I23" s="2">
        <v>240</v>
      </c>
      <c r="J23" s="2">
        <v>113</v>
      </c>
      <c r="K23" s="2">
        <v>2</v>
      </c>
      <c r="L23" s="2">
        <v>1</v>
      </c>
      <c r="M23" s="2">
        <v>1</v>
      </c>
      <c r="N23" s="2">
        <v>0</v>
      </c>
      <c r="O23" s="2">
        <v>3</v>
      </c>
      <c r="P23" s="2">
        <v>270</v>
      </c>
      <c r="Q23" s="2">
        <v>6</v>
      </c>
      <c r="R23" s="2">
        <v>376</v>
      </c>
      <c r="S23" s="15">
        <v>446</v>
      </c>
    </row>
    <row r="24" spans="4:19" x14ac:dyDescent="0.25">
      <c r="D24" s="68"/>
      <c r="E24" s="8" t="s">
        <v>28</v>
      </c>
      <c r="F24" s="9"/>
      <c r="G24" s="12">
        <v>369</v>
      </c>
      <c r="H24" s="14">
        <v>57</v>
      </c>
      <c r="I24" s="2">
        <v>110</v>
      </c>
      <c r="J24" s="2">
        <v>83</v>
      </c>
      <c r="K24" s="2">
        <v>0</v>
      </c>
      <c r="L24" s="2">
        <v>0</v>
      </c>
      <c r="M24" s="2">
        <v>0</v>
      </c>
      <c r="N24" s="2">
        <v>2</v>
      </c>
      <c r="O24" s="2">
        <v>3</v>
      </c>
      <c r="P24" s="2">
        <v>160</v>
      </c>
      <c r="Q24" s="2">
        <v>2</v>
      </c>
      <c r="R24" s="2">
        <v>204</v>
      </c>
      <c r="S24" s="15">
        <v>252</v>
      </c>
    </row>
    <row r="25" spans="4:19" x14ac:dyDescent="0.25">
      <c r="D25" s="68"/>
      <c r="E25" s="8" t="s">
        <v>29</v>
      </c>
      <c r="F25" s="9"/>
      <c r="G25" s="12">
        <v>146</v>
      </c>
      <c r="H25" s="14">
        <v>21</v>
      </c>
      <c r="I25" s="2">
        <v>45</v>
      </c>
      <c r="J25" s="2">
        <v>38</v>
      </c>
      <c r="K25" s="2">
        <v>1</v>
      </c>
      <c r="L25" s="2">
        <v>2</v>
      </c>
      <c r="M25" s="2">
        <v>0</v>
      </c>
      <c r="N25" s="2">
        <v>0</v>
      </c>
      <c r="O25" s="2">
        <v>1</v>
      </c>
      <c r="P25" s="2">
        <v>57</v>
      </c>
      <c r="Q25" s="2">
        <v>0</v>
      </c>
      <c r="R25" s="2">
        <v>88</v>
      </c>
      <c r="S25" s="15">
        <v>107</v>
      </c>
    </row>
    <row r="26" spans="4:19" x14ac:dyDescent="0.25">
      <c r="D26" s="67" t="s">
        <v>30</v>
      </c>
      <c r="E26" s="10" t="s">
        <v>31</v>
      </c>
      <c r="F26" s="7"/>
      <c r="G26" s="11">
        <v>750</v>
      </c>
      <c r="H26" s="13">
        <v>116</v>
      </c>
      <c r="I26" s="1">
        <v>280</v>
      </c>
      <c r="J26" s="1">
        <v>183</v>
      </c>
      <c r="K26" s="1">
        <v>2</v>
      </c>
      <c r="L26" s="1">
        <v>1</v>
      </c>
      <c r="M26" s="1">
        <v>1</v>
      </c>
      <c r="N26" s="1">
        <v>3</v>
      </c>
      <c r="O26" s="1">
        <v>0</v>
      </c>
      <c r="P26" s="1">
        <v>286</v>
      </c>
      <c r="Q26" s="1">
        <v>2</v>
      </c>
      <c r="R26" s="1">
        <v>462</v>
      </c>
      <c r="S26" s="16">
        <v>586</v>
      </c>
    </row>
    <row r="27" spans="4:19" x14ac:dyDescent="0.25">
      <c r="D27" s="68"/>
      <c r="E27" s="8" t="s">
        <v>32</v>
      </c>
      <c r="F27" s="9"/>
      <c r="G27" s="12">
        <v>746</v>
      </c>
      <c r="H27" s="14">
        <v>98</v>
      </c>
      <c r="I27" s="2">
        <v>255</v>
      </c>
      <c r="J27" s="2">
        <v>97</v>
      </c>
      <c r="K27" s="2">
        <v>3</v>
      </c>
      <c r="L27" s="2">
        <v>2</v>
      </c>
      <c r="M27" s="2">
        <v>2</v>
      </c>
      <c r="N27" s="2">
        <v>0</v>
      </c>
      <c r="O27" s="2">
        <v>7</v>
      </c>
      <c r="P27" s="2">
        <v>333</v>
      </c>
      <c r="Q27" s="2">
        <v>8</v>
      </c>
      <c r="R27" s="2">
        <v>399</v>
      </c>
      <c r="S27" s="15">
        <v>457</v>
      </c>
    </row>
    <row r="28" spans="4:19" x14ac:dyDescent="0.25">
      <c r="D28" s="67" t="s">
        <v>33</v>
      </c>
      <c r="E28" s="10" t="s">
        <v>34</v>
      </c>
      <c r="F28" s="7"/>
      <c r="G28" s="11">
        <v>1182</v>
      </c>
      <c r="H28" s="13">
        <v>199</v>
      </c>
      <c r="I28" s="1">
        <v>428</v>
      </c>
      <c r="J28" s="1">
        <v>265</v>
      </c>
      <c r="K28" s="1">
        <v>0</v>
      </c>
      <c r="L28" s="1">
        <v>3</v>
      </c>
      <c r="M28" s="1">
        <v>2</v>
      </c>
      <c r="N28" s="1">
        <v>2</v>
      </c>
      <c r="O28" s="1">
        <v>4</v>
      </c>
      <c r="P28" s="1">
        <v>441</v>
      </c>
      <c r="Q28" s="1">
        <v>8</v>
      </c>
      <c r="R28" s="1">
        <v>730</v>
      </c>
      <c r="S28" s="16">
        <v>899</v>
      </c>
    </row>
    <row r="29" spans="4:19" x14ac:dyDescent="0.25">
      <c r="D29" s="68"/>
      <c r="E29" s="8" t="s">
        <v>35</v>
      </c>
      <c r="F29" s="9"/>
      <c r="G29" s="12">
        <v>137</v>
      </c>
      <c r="H29" s="14">
        <v>2</v>
      </c>
      <c r="I29" s="2">
        <v>34</v>
      </c>
      <c r="J29" s="2">
        <v>6</v>
      </c>
      <c r="K29" s="2">
        <v>1</v>
      </c>
      <c r="L29" s="2">
        <v>0</v>
      </c>
      <c r="M29" s="2">
        <v>0</v>
      </c>
      <c r="N29" s="2">
        <v>1</v>
      </c>
      <c r="O29" s="2">
        <v>1</v>
      </c>
      <c r="P29" s="2">
        <v>93</v>
      </c>
      <c r="Q29" s="2">
        <v>0</v>
      </c>
      <c r="R29" s="2">
        <v>43</v>
      </c>
      <c r="S29" s="15">
        <v>44</v>
      </c>
    </row>
    <row r="30" spans="4:19" x14ac:dyDescent="0.25">
      <c r="D30" s="68"/>
      <c r="E30" s="8" t="s">
        <v>36</v>
      </c>
      <c r="F30" s="9"/>
      <c r="G30" s="12">
        <v>129</v>
      </c>
      <c r="H30" s="14">
        <v>10</v>
      </c>
      <c r="I30" s="2">
        <v>58</v>
      </c>
      <c r="J30" s="2">
        <v>8</v>
      </c>
      <c r="K30" s="2">
        <v>4</v>
      </c>
      <c r="L30" s="2">
        <v>0</v>
      </c>
      <c r="M30" s="2">
        <v>1</v>
      </c>
      <c r="N30" s="2">
        <v>0</v>
      </c>
      <c r="O30" s="2">
        <v>0</v>
      </c>
      <c r="P30" s="2">
        <v>57</v>
      </c>
      <c r="Q30" s="2">
        <v>2</v>
      </c>
      <c r="R30" s="2">
        <v>70</v>
      </c>
      <c r="S30" s="15">
        <v>81</v>
      </c>
    </row>
    <row r="31" spans="4:19" x14ac:dyDescent="0.25">
      <c r="D31" s="68"/>
      <c r="E31" s="8" t="s">
        <v>37</v>
      </c>
      <c r="F31" s="9"/>
      <c r="G31" s="12">
        <v>5</v>
      </c>
      <c r="H31" s="14">
        <v>0</v>
      </c>
      <c r="I31" s="2">
        <v>1</v>
      </c>
      <c r="J31" s="2">
        <v>0</v>
      </c>
      <c r="K31" s="2">
        <v>0</v>
      </c>
      <c r="L31" s="2">
        <v>0</v>
      </c>
      <c r="M31" s="2">
        <v>0</v>
      </c>
      <c r="N31" s="2">
        <v>0</v>
      </c>
      <c r="O31" s="2">
        <v>1</v>
      </c>
      <c r="P31" s="2">
        <v>3</v>
      </c>
      <c r="Q31" s="2">
        <v>0</v>
      </c>
      <c r="R31" s="2">
        <v>1</v>
      </c>
      <c r="S31" s="15">
        <v>1</v>
      </c>
    </row>
    <row r="32" spans="4:19" x14ac:dyDescent="0.25">
      <c r="D32" s="68"/>
      <c r="E32" s="8" t="s">
        <v>38</v>
      </c>
      <c r="F32" s="9"/>
      <c r="G32" s="12">
        <v>43</v>
      </c>
      <c r="H32" s="14">
        <v>3</v>
      </c>
      <c r="I32" s="2">
        <v>14</v>
      </c>
      <c r="J32" s="2">
        <v>1</v>
      </c>
      <c r="K32" s="2">
        <v>0</v>
      </c>
      <c r="L32" s="2">
        <v>0</v>
      </c>
      <c r="M32" s="2">
        <v>0</v>
      </c>
      <c r="N32" s="2">
        <v>0</v>
      </c>
      <c r="O32" s="2">
        <v>1</v>
      </c>
      <c r="P32" s="2">
        <v>25</v>
      </c>
      <c r="Q32" s="2">
        <v>0</v>
      </c>
      <c r="R32" s="2">
        <v>17</v>
      </c>
      <c r="S32" s="15">
        <v>18</v>
      </c>
    </row>
    <row r="33" spans="4:19" x14ac:dyDescent="0.25">
      <c r="D33" s="68"/>
      <c r="E33" s="8" t="s">
        <v>39</v>
      </c>
      <c r="F33" s="9"/>
      <c r="G33" s="12">
        <v>0</v>
      </c>
      <c r="H33" s="14">
        <v>0</v>
      </c>
      <c r="I33" s="2">
        <v>0</v>
      </c>
      <c r="J33" s="2">
        <v>0</v>
      </c>
      <c r="K33" s="2">
        <v>0</v>
      </c>
      <c r="L33" s="2">
        <v>0</v>
      </c>
      <c r="M33" s="2">
        <v>0</v>
      </c>
      <c r="N33" s="2">
        <v>0</v>
      </c>
      <c r="O33" s="2">
        <v>0</v>
      </c>
      <c r="P33" s="2">
        <v>0</v>
      </c>
      <c r="Q33" s="2">
        <v>0</v>
      </c>
      <c r="R33" s="2">
        <v>0</v>
      </c>
      <c r="S33" s="15">
        <v>0</v>
      </c>
    </row>
    <row r="34" spans="4:19" x14ac:dyDescent="0.25">
      <c r="D34" s="67" t="s">
        <v>40</v>
      </c>
      <c r="E34" s="10" t="s">
        <v>41</v>
      </c>
      <c r="F34" s="7"/>
      <c r="G34" s="11">
        <v>750</v>
      </c>
      <c r="H34" s="13">
        <v>116</v>
      </c>
      <c r="I34" s="1">
        <v>280</v>
      </c>
      <c r="J34" s="1">
        <v>183</v>
      </c>
      <c r="K34" s="1">
        <v>2</v>
      </c>
      <c r="L34" s="1">
        <v>1</v>
      </c>
      <c r="M34" s="1">
        <v>1</v>
      </c>
      <c r="N34" s="1">
        <v>3</v>
      </c>
      <c r="O34" s="1">
        <v>0</v>
      </c>
      <c r="P34" s="1">
        <v>286</v>
      </c>
      <c r="Q34" s="1">
        <v>2</v>
      </c>
      <c r="R34" s="1">
        <v>462</v>
      </c>
      <c r="S34" s="16">
        <v>586</v>
      </c>
    </row>
    <row r="35" spans="4:19" x14ac:dyDescent="0.25">
      <c r="D35" s="68"/>
      <c r="E35" s="8" t="s">
        <v>34</v>
      </c>
      <c r="F35" s="9"/>
      <c r="G35" s="12">
        <v>588</v>
      </c>
      <c r="H35" s="14">
        <v>107</v>
      </c>
      <c r="I35" s="2">
        <v>227</v>
      </c>
      <c r="J35" s="2">
        <v>172</v>
      </c>
      <c r="K35" s="2">
        <v>0</v>
      </c>
      <c r="L35" s="2">
        <v>1</v>
      </c>
      <c r="M35" s="2">
        <v>0</v>
      </c>
      <c r="N35" s="2">
        <v>2</v>
      </c>
      <c r="O35" s="2">
        <v>0</v>
      </c>
      <c r="P35" s="2">
        <v>192</v>
      </c>
      <c r="Q35" s="2">
        <v>2</v>
      </c>
      <c r="R35" s="2">
        <v>394</v>
      </c>
      <c r="S35" s="15">
        <v>509</v>
      </c>
    </row>
    <row r="36" spans="4:19" x14ac:dyDescent="0.25">
      <c r="D36" s="68"/>
      <c r="E36" s="8" t="s">
        <v>35</v>
      </c>
      <c r="F36" s="9"/>
      <c r="G36" s="12">
        <v>72</v>
      </c>
      <c r="H36" s="14">
        <v>1</v>
      </c>
      <c r="I36" s="2">
        <v>16</v>
      </c>
      <c r="J36" s="2">
        <v>5</v>
      </c>
      <c r="K36" s="2">
        <v>0</v>
      </c>
      <c r="L36" s="2">
        <v>0</v>
      </c>
      <c r="M36" s="2">
        <v>0</v>
      </c>
      <c r="N36" s="2">
        <v>1</v>
      </c>
      <c r="O36" s="2">
        <v>0</v>
      </c>
      <c r="P36" s="2">
        <v>50</v>
      </c>
      <c r="Q36" s="2">
        <v>0</v>
      </c>
      <c r="R36" s="2">
        <v>22</v>
      </c>
      <c r="S36" s="15">
        <v>23</v>
      </c>
    </row>
    <row r="37" spans="4:19" x14ac:dyDescent="0.25">
      <c r="D37" s="68"/>
      <c r="E37" s="8" t="s">
        <v>36</v>
      </c>
      <c r="F37" s="9"/>
      <c r="G37" s="12">
        <v>62</v>
      </c>
      <c r="H37" s="14">
        <v>6</v>
      </c>
      <c r="I37" s="2">
        <v>27</v>
      </c>
      <c r="J37" s="2">
        <v>5</v>
      </c>
      <c r="K37" s="2">
        <v>2</v>
      </c>
      <c r="L37" s="2">
        <v>0</v>
      </c>
      <c r="M37" s="2">
        <v>1</v>
      </c>
      <c r="N37" s="2">
        <v>0</v>
      </c>
      <c r="O37" s="2">
        <v>0</v>
      </c>
      <c r="P37" s="2">
        <v>28</v>
      </c>
      <c r="Q37" s="2">
        <v>0</v>
      </c>
      <c r="R37" s="2">
        <v>34</v>
      </c>
      <c r="S37" s="15">
        <v>41</v>
      </c>
    </row>
    <row r="38" spans="4:19" x14ac:dyDescent="0.25">
      <c r="D38" s="68"/>
      <c r="E38" s="8" t="s">
        <v>38</v>
      </c>
      <c r="F38" s="9"/>
      <c r="G38" s="12">
        <v>25</v>
      </c>
      <c r="H38" s="14">
        <v>2</v>
      </c>
      <c r="I38" s="2">
        <v>9</v>
      </c>
      <c r="J38" s="2">
        <v>1</v>
      </c>
      <c r="K38" s="2">
        <v>0</v>
      </c>
      <c r="L38" s="2">
        <v>0</v>
      </c>
      <c r="M38" s="2">
        <v>0</v>
      </c>
      <c r="N38" s="2">
        <v>0</v>
      </c>
      <c r="O38" s="2">
        <v>0</v>
      </c>
      <c r="P38" s="2">
        <v>14</v>
      </c>
      <c r="Q38" s="2">
        <v>0</v>
      </c>
      <c r="R38" s="2">
        <v>11</v>
      </c>
      <c r="S38" s="15">
        <v>12</v>
      </c>
    </row>
    <row r="39" spans="4:19" x14ac:dyDescent="0.25">
      <c r="D39" s="68"/>
      <c r="E39" s="8" t="s">
        <v>37</v>
      </c>
      <c r="F39" s="9"/>
      <c r="G39" s="12">
        <v>3</v>
      </c>
      <c r="H39" s="14">
        <v>0</v>
      </c>
      <c r="I39" s="2">
        <v>1</v>
      </c>
      <c r="J39" s="2">
        <v>0</v>
      </c>
      <c r="K39" s="2">
        <v>0</v>
      </c>
      <c r="L39" s="2">
        <v>0</v>
      </c>
      <c r="M39" s="2">
        <v>0</v>
      </c>
      <c r="N39" s="2">
        <v>0</v>
      </c>
      <c r="O39" s="2">
        <v>0</v>
      </c>
      <c r="P39" s="2">
        <v>2</v>
      </c>
      <c r="Q39" s="2">
        <v>0</v>
      </c>
      <c r="R39" s="2">
        <v>1</v>
      </c>
      <c r="S39" s="15">
        <v>1</v>
      </c>
    </row>
    <row r="40" spans="4:19" x14ac:dyDescent="0.25">
      <c r="D40" s="68"/>
      <c r="E40" s="8" t="s">
        <v>39</v>
      </c>
      <c r="F40" s="9"/>
      <c r="G40" s="12">
        <v>0</v>
      </c>
      <c r="H40" s="14">
        <v>0</v>
      </c>
      <c r="I40" s="2">
        <v>0</v>
      </c>
      <c r="J40" s="2">
        <v>0</v>
      </c>
      <c r="K40" s="2">
        <v>0</v>
      </c>
      <c r="L40" s="2">
        <v>0</v>
      </c>
      <c r="M40" s="2">
        <v>0</v>
      </c>
      <c r="N40" s="2">
        <v>0</v>
      </c>
      <c r="O40" s="2">
        <v>0</v>
      </c>
      <c r="P40" s="2">
        <v>0</v>
      </c>
      <c r="Q40" s="2">
        <v>0</v>
      </c>
      <c r="R40" s="2">
        <v>0</v>
      </c>
      <c r="S40" s="15">
        <v>0</v>
      </c>
    </row>
    <row r="41" spans="4:19" x14ac:dyDescent="0.25">
      <c r="D41" s="68"/>
      <c r="E41" s="8" t="s">
        <v>42</v>
      </c>
      <c r="F41" s="9"/>
      <c r="G41" s="12">
        <v>746</v>
      </c>
      <c r="H41" s="14">
        <v>98</v>
      </c>
      <c r="I41" s="2">
        <v>255</v>
      </c>
      <c r="J41" s="2">
        <v>97</v>
      </c>
      <c r="K41" s="2">
        <v>3</v>
      </c>
      <c r="L41" s="2">
        <v>2</v>
      </c>
      <c r="M41" s="2">
        <v>2</v>
      </c>
      <c r="N41" s="2">
        <v>0</v>
      </c>
      <c r="O41" s="2">
        <v>7</v>
      </c>
      <c r="P41" s="2">
        <v>333</v>
      </c>
      <c r="Q41" s="2">
        <v>8</v>
      </c>
      <c r="R41" s="2">
        <v>399</v>
      </c>
      <c r="S41" s="15">
        <v>457</v>
      </c>
    </row>
    <row r="42" spans="4:19" x14ac:dyDescent="0.25">
      <c r="D42" s="68"/>
      <c r="E42" s="8" t="s">
        <v>34</v>
      </c>
      <c r="F42" s="9"/>
      <c r="G42" s="12">
        <v>594</v>
      </c>
      <c r="H42" s="14">
        <v>92</v>
      </c>
      <c r="I42" s="2">
        <v>201</v>
      </c>
      <c r="J42" s="2">
        <v>93</v>
      </c>
      <c r="K42" s="2">
        <v>0</v>
      </c>
      <c r="L42" s="2">
        <v>2</v>
      </c>
      <c r="M42" s="2">
        <v>2</v>
      </c>
      <c r="N42" s="2">
        <v>0</v>
      </c>
      <c r="O42" s="2">
        <v>4</v>
      </c>
      <c r="P42" s="2">
        <v>249</v>
      </c>
      <c r="Q42" s="2">
        <v>6</v>
      </c>
      <c r="R42" s="2">
        <v>336</v>
      </c>
      <c r="S42" s="15">
        <v>390</v>
      </c>
    </row>
    <row r="43" spans="4:19" x14ac:dyDescent="0.25">
      <c r="D43" s="68"/>
      <c r="E43" s="8" t="s">
        <v>35</v>
      </c>
      <c r="F43" s="9"/>
      <c r="G43" s="12">
        <v>65</v>
      </c>
      <c r="H43" s="14">
        <v>1</v>
      </c>
      <c r="I43" s="2">
        <v>18</v>
      </c>
      <c r="J43" s="2">
        <v>1</v>
      </c>
      <c r="K43" s="2">
        <v>1</v>
      </c>
      <c r="L43" s="2">
        <v>0</v>
      </c>
      <c r="M43" s="2">
        <v>0</v>
      </c>
      <c r="N43" s="2">
        <v>0</v>
      </c>
      <c r="O43" s="2">
        <v>1</v>
      </c>
      <c r="P43" s="2">
        <v>43</v>
      </c>
      <c r="Q43" s="2">
        <v>0</v>
      </c>
      <c r="R43" s="2">
        <v>21</v>
      </c>
      <c r="S43" s="15">
        <v>21</v>
      </c>
    </row>
    <row r="44" spans="4:19" x14ac:dyDescent="0.25">
      <c r="D44" s="68"/>
      <c r="E44" s="8" t="s">
        <v>36</v>
      </c>
      <c r="F44" s="9"/>
      <c r="G44" s="12">
        <v>67</v>
      </c>
      <c r="H44" s="14">
        <v>4</v>
      </c>
      <c r="I44" s="2">
        <v>31</v>
      </c>
      <c r="J44" s="2">
        <v>3</v>
      </c>
      <c r="K44" s="2">
        <v>2</v>
      </c>
      <c r="L44" s="2">
        <v>0</v>
      </c>
      <c r="M44" s="2">
        <v>0</v>
      </c>
      <c r="N44" s="2">
        <v>0</v>
      </c>
      <c r="O44" s="2">
        <v>0</v>
      </c>
      <c r="P44" s="2">
        <v>29</v>
      </c>
      <c r="Q44" s="2">
        <v>2</v>
      </c>
      <c r="R44" s="2">
        <v>36</v>
      </c>
      <c r="S44" s="15">
        <v>40</v>
      </c>
    </row>
    <row r="45" spans="4:19" x14ac:dyDescent="0.25">
      <c r="D45" s="68"/>
      <c r="E45" s="8" t="s">
        <v>38</v>
      </c>
      <c r="F45" s="9"/>
      <c r="G45" s="12">
        <v>18</v>
      </c>
      <c r="H45" s="14">
        <v>1</v>
      </c>
      <c r="I45" s="2">
        <v>5</v>
      </c>
      <c r="J45" s="2">
        <v>0</v>
      </c>
      <c r="K45" s="2">
        <v>0</v>
      </c>
      <c r="L45" s="2">
        <v>0</v>
      </c>
      <c r="M45" s="2">
        <v>0</v>
      </c>
      <c r="N45" s="2">
        <v>0</v>
      </c>
      <c r="O45" s="2">
        <v>1</v>
      </c>
      <c r="P45" s="2">
        <v>11</v>
      </c>
      <c r="Q45" s="2">
        <v>0</v>
      </c>
      <c r="R45" s="2">
        <v>6</v>
      </c>
      <c r="S45" s="15">
        <v>6</v>
      </c>
    </row>
    <row r="46" spans="4:19" x14ac:dyDescent="0.25">
      <c r="D46" s="68"/>
      <c r="E46" s="8" t="s">
        <v>37</v>
      </c>
      <c r="F46" s="9"/>
      <c r="G46" s="12">
        <v>2</v>
      </c>
      <c r="H46" s="14">
        <v>0</v>
      </c>
      <c r="I46" s="2">
        <v>0</v>
      </c>
      <c r="J46" s="2">
        <v>0</v>
      </c>
      <c r="K46" s="2">
        <v>0</v>
      </c>
      <c r="L46" s="2">
        <v>0</v>
      </c>
      <c r="M46" s="2">
        <v>0</v>
      </c>
      <c r="N46" s="2">
        <v>0</v>
      </c>
      <c r="O46" s="2">
        <v>1</v>
      </c>
      <c r="P46" s="2">
        <v>1</v>
      </c>
      <c r="Q46" s="2">
        <v>0</v>
      </c>
      <c r="R46" s="2">
        <v>0</v>
      </c>
      <c r="S46" s="15">
        <v>0</v>
      </c>
    </row>
    <row r="47" spans="4:19" x14ac:dyDescent="0.25">
      <c r="D47" s="68"/>
      <c r="E47" s="8" t="s">
        <v>39</v>
      </c>
      <c r="F47" s="9"/>
      <c r="G47" s="12">
        <v>0</v>
      </c>
      <c r="H47" s="14">
        <v>0</v>
      </c>
      <c r="I47" s="2">
        <v>0</v>
      </c>
      <c r="J47" s="2">
        <v>0</v>
      </c>
      <c r="K47" s="2">
        <v>0</v>
      </c>
      <c r="L47" s="2">
        <v>0</v>
      </c>
      <c r="M47" s="2">
        <v>0</v>
      </c>
      <c r="N47" s="2">
        <v>0</v>
      </c>
      <c r="O47" s="2">
        <v>0</v>
      </c>
      <c r="P47" s="2">
        <v>0</v>
      </c>
      <c r="Q47" s="2">
        <v>0</v>
      </c>
      <c r="R47" s="2">
        <v>0</v>
      </c>
      <c r="S47" s="15">
        <v>0</v>
      </c>
    </row>
    <row r="48" spans="4:19" x14ac:dyDescent="0.25">
      <c r="D48" s="67" t="s">
        <v>43</v>
      </c>
      <c r="E48" s="10" t="s">
        <v>44</v>
      </c>
      <c r="F48" s="7"/>
      <c r="G48" s="11">
        <v>309</v>
      </c>
      <c r="H48" s="13">
        <v>15</v>
      </c>
      <c r="I48" s="1">
        <v>106</v>
      </c>
      <c r="J48" s="1">
        <v>15</v>
      </c>
      <c r="K48" s="1">
        <v>5</v>
      </c>
      <c r="L48" s="1">
        <v>0</v>
      </c>
      <c r="M48" s="1">
        <v>1</v>
      </c>
      <c r="N48" s="1">
        <v>1</v>
      </c>
      <c r="O48" s="1">
        <v>2</v>
      </c>
      <c r="P48" s="1">
        <v>175</v>
      </c>
      <c r="Q48" s="1">
        <v>2</v>
      </c>
      <c r="R48" s="1">
        <v>130</v>
      </c>
      <c r="S48" s="16">
        <v>143</v>
      </c>
    </row>
    <row r="49" spans="4:19" x14ac:dyDescent="0.25">
      <c r="D49" s="68"/>
      <c r="E49" s="8" t="s">
        <v>45</v>
      </c>
      <c r="F49" s="9"/>
      <c r="G49" s="12">
        <v>149</v>
      </c>
      <c r="H49" s="14">
        <v>10</v>
      </c>
      <c r="I49" s="2">
        <v>50</v>
      </c>
      <c r="J49" s="2">
        <v>6</v>
      </c>
      <c r="K49" s="2">
        <v>4</v>
      </c>
      <c r="L49" s="2">
        <v>0</v>
      </c>
      <c r="M49" s="2">
        <v>0</v>
      </c>
      <c r="N49" s="2">
        <v>1</v>
      </c>
      <c r="O49" s="2">
        <v>0</v>
      </c>
      <c r="P49" s="2">
        <v>82</v>
      </c>
      <c r="Q49" s="2">
        <v>1</v>
      </c>
      <c r="R49" s="2">
        <v>66</v>
      </c>
      <c r="S49" s="15">
        <v>71</v>
      </c>
    </row>
    <row r="50" spans="4:19" x14ac:dyDescent="0.25">
      <c r="D50" s="68"/>
      <c r="E50" s="8" t="s">
        <v>46</v>
      </c>
      <c r="F50" s="9"/>
      <c r="G50" s="12">
        <v>160</v>
      </c>
      <c r="H50" s="14">
        <v>5</v>
      </c>
      <c r="I50" s="2">
        <v>56</v>
      </c>
      <c r="J50" s="2">
        <v>9</v>
      </c>
      <c r="K50" s="2">
        <v>1</v>
      </c>
      <c r="L50" s="2">
        <v>0</v>
      </c>
      <c r="M50" s="2">
        <v>1</v>
      </c>
      <c r="N50" s="2">
        <v>0</v>
      </c>
      <c r="O50" s="2">
        <v>2</v>
      </c>
      <c r="P50" s="2">
        <v>93</v>
      </c>
      <c r="Q50" s="2">
        <v>1</v>
      </c>
      <c r="R50" s="2">
        <v>64</v>
      </c>
      <c r="S50" s="15">
        <v>72</v>
      </c>
    </row>
    <row r="51" spans="4:19" x14ac:dyDescent="0.25">
      <c r="D51" s="68"/>
      <c r="E51" s="8" t="s">
        <v>47</v>
      </c>
      <c r="F51" s="9"/>
      <c r="G51" s="12">
        <v>1182</v>
      </c>
      <c r="H51" s="14">
        <v>199</v>
      </c>
      <c r="I51" s="2">
        <v>428</v>
      </c>
      <c r="J51" s="2">
        <v>265</v>
      </c>
      <c r="K51" s="2">
        <v>0</v>
      </c>
      <c r="L51" s="2">
        <v>3</v>
      </c>
      <c r="M51" s="2">
        <v>2</v>
      </c>
      <c r="N51" s="2">
        <v>2</v>
      </c>
      <c r="O51" s="2">
        <v>4</v>
      </c>
      <c r="P51" s="2">
        <v>441</v>
      </c>
      <c r="Q51" s="2">
        <v>8</v>
      </c>
      <c r="R51" s="2">
        <v>730</v>
      </c>
      <c r="S51" s="15">
        <v>899</v>
      </c>
    </row>
    <row r="52" spans="4:19" x14ac:dyDescent="0.25">
      <c r="D52" s="68"/>
      <c r="E52" s="8" t="s">
        <v>48</v>
      </c>
      <c r="F52" s="9"/>
      <c r="G52" s="12">
        <v>175</v>
      </c>
      <c r="H52" s="14">
        <v>4</v>
      </c>
      <c r="I52" s="2">
        <v>69</v>
      </c>
      <c r="J52" s="2">
        <v>23</v>
      </c>
      <c r="K52" s="2">
        <v>0</v>
      </c>
      <c r="L52" s="2">
        <v>1</v>
      </c>
      <c r="M52" s="2">
        <v>0</v>
      </c>
      <c r="N52" s="2">
        <v>0</v>
      </c>
      <c r="O52" s="2">
        <v>2</v>
      </c>
      <c r="P52" s="2">
        <v>86</v>
      </c>
      <c r="Q52" s="2">
        <v>2</v>
      </c>
      <c r="R52" s="2">
        <v>86</v>
      </c>
      <c r="S52" s="15">
        <v>97</v>
      </c>
    </row>
    <row r="53" spans="4:19" x14ac:dyDescent="0.25">
      <c r="D53" s="68"/>
      <c r="E53" s="8" t="s">
        <v>49</v>
      </c>
      <c r="F53" s="9"/>
      <c r="G53" s="12">
        <v>169</v>
      </c>
      <c r="H53" s="14">
        <v>5</v>
      </c>
      <c r="I53" s="2">
        <v>70</v>
      </c>
      <c r="J53" s="2">
        <v>34</v>
      </c>
      <c r="K53" s="2">
        <v>0</v>
      </c>
      <c r="L53" s="2">
        <v>0</v>
      </c>
      <c r="M53" s="2">
        <v>1</v>
      </c>
      <c r="N53" s="2">
        <v>0</v>
      </c>
      <c r="O53" s="2">
        <v>0</v>
      </c>
      <c r="P53" s="2">
        <v>72</v>
      </c>
      <c r="Q53" s="2">
        <v>0</v>
      </c>
      <c r="R53" s="2">
        <v>97</v>
      </c>
      <c r="S53" s="15">
        <v>110</v>
      </c>
    </row>
    <row r="54" spans="4:19" x14ac:dyDescent="0.25">
      <c r="D54" s="68"/>
      <c r="E54" s="8" t="s">
        <v>50</v>
      </c>
      <c r="F54" s="9"/>
      <c r="G54" s="12">
        <v>176</v>
      </c>
      <c r="H54" s="14">
        <v>3</v>
      </c>
      <c r="I54" s="2">
        <v>84</v>
      </c>
      <c r="J54" s="2">
        <v>35</v>
      </c>
      <c r="K54" s="2">
        <v>0</v>
      </c>
      <c r="L54" s="2">
        <v>1</v>
      </c>
      <c r="M54" s="2">
        <v>0</v>
      </c>
      <c r="N54" s="2">
        <v>1</v>
      </c>
      <c r="O54" s="2">
        <v>0</v>
      </c>
      <c r="P54" s="2">
        <v>63</v>
      </c>
      <c r="Q54" s="2">
        <v>3</v>
      </c>
      <c r="R54" s="2">
        <v>110</v>
      </c>
      <c r="S54" s="15">
        <v>124</v>
      </c>
    </row>
    <row r="55" spans="4:19" x14ac:dyDescent="0.25">
      <c r="D55" s="68"/>
      <c r="E55" s="8" t="s">
        <v>51</v>
      </c>
      <c r="F55" s="9"/>
      <c r="G55" s="12">
        <v>183</v>
      </c>
      <c r="H55" s="14">
        <v>49</v>
      </c>
      <c r="I55" s="2">
        <v>71</v>
      </c>
      <c r="J55" s="2">
        <v>45</v>
      </c>
      <c r="K55" s="2">
        <v>0</v>
      </c>
      <c r="L55" s="2">
        <v>0</v>
      </c>
      <c r="M55" s="2">
        <v>0</v>
      </c>
      <c r="N55" s="2">
        <v>0</v>
      </c>
      <c r="O55" s="2">
        <v>0</v>
      </c>
      <c r="P55" s="2">
        <v>57</v>
      </c>
      <c r="Q55" s="2">
        <v>1</v>
      </c>
      <c r="R55" s="2">
        <v>125</v>
      </c>
      <c r="S55" s="15">
        <v>165</v>
      </c>
    </row>
    <row r="56" spans="4:19" x14ac:dyDescent="0.25">
      <c r="D56" s="68"/>
      <c r="E56" s="8" t="s">
        <v>52</v>
      </c>
      <c r="F56" s="9"/>
      <c r="G56" s="12">
        <v>230</v>
      </c>
      <c r="H56" s="14">
        <v>57</v>
      </c>
      <c r="I56" s="2">
        <v>80</v>
      </c>
      <c r="J56" s="2">
        <v>69</v>
      </c>
      <c r="K56" s="2">
        <v>0</v>
      </c>
      <c r="L56" s="2">
        <v>0</v>
      </c>
      <c r="M56" s="2">
        <v>1</v>
      </c>
      <c r="N56" s="2">
        <v>0</v>
      </c>
      <c r="O56" s="2">
        <v>1</v>
      </c>
      <c r="P56" s="2">
        <v>70</v>
      </c>
      <c r="Q56" s="2">
        <v>2</v>
      </c>
      <c r="R56" s="2">
        <v>157</v>
      </c>
      <c r="S56" s="15">
        <v>207</v>
      </c>
    </row>
    <row r="57" spans="4:19" x14ac:dyDescent="0.25">
      <c r="D57" s="68"/>
      <c r="E57" s="8" t="s">
        <v>53</v>
      </c>
      <c r="F57" s="9"/>
      <c r="G57" s="12">
        <v>249</v>
      </c>
      <c r="H57" s="14">
        <v>81</v>
      </c>
      <c r="I57" s="2">
        <v>54</v>
      </c>
      <c r="J57" s="2">
        <v>59</v>
      </c>
      <c r="K57" s="2">
        <v>0</v>
      </c>
      <c r="L57" s="2">
        <v>1</v>
      </c>
      <c r="M57" s="2">
        <v>0</v>
      </c>
      <c r="N57" s="2">
        <v>1</v>
      </c>
      <c r="O57" s="2">
        <v>1</v>
      </c>
      <c r="P57" s="2">
        <v>93</v>
      </c>
      <c r="Q57" s="2">
        <v>0</v>
      </c>
      <c r="R57" s="2">
        <v>155</v>
      </c>
      <c r="S57" s="15">
        <v>196</v>
      </c>
    </row>
    <row r="58" spans="4:19" x14ac:dyDescent="0.25">
      <c r="D58" s="68"/>
      <c r="E58" s="8" t="s">
        <v>37</v>
      </c>
      <c r="F58" s="9"/>
      <c r="G58" s="12">
        <v>5</v>
      </c>
      <c r="H58" s="14">
        <v>0</v>
      </c>
      <c r="I58" s="2">
        <v>1</v>
      </c>
      <c r="J58" s="2">
        <v>0</v>
      </c>
      <c r="K58" s="2">
        <v>0</v>
      </c>
      <c r="L58" s="2">
        <v>0</v>
      </c>
      <c r="M58" s="2">
        <v>0</v>
      </c>
      <c r="N58" s="2">
        <v>0</v>
      </c>
      <c r="O58" s="2">
        <v>1</v>
      </c>
      <c r="P58" s="2">
        <v>3</v>
      </c>
      <c r="Q58" s="2">
        <v>0</v>
      </c>
      <c r="R58" s="2">
        <v>1</v>
      </c>
      <c r="S58" s="15">
        <v>1</v>
      </c>
    </row>
    <row r="59" spans="4:19" x14ac:dyDescent="0.25">
      <c r="D59" s="69"/>
      <c r="E59" s="35" t="s">
        <v>39</v>
      </c>
      <c r="F59" s="31"/>
      <c r="G59" s="25">
        <v>0</v>
      </c>
      <c r="H59" s="39">
        <v>0</v>
      </c>
      <c r="I59" s="6">
        <v>0</v>
      </c>
      <c r="J59" s="6">
        <v>0</v>
      </c>
      <c r="K59" s="6">
        <v>0</v>
      </c>
      <c r="L59" s="6">
        <v>0</v>
      </c>
      <c r="M59" s="6">
        <v>0</v>
      </c>
      <c r="N59" s="6">
        <v>0</v>
      </c>
      <c r="O59" s="6">
        <v>0</v>
      </c>
      <c r="P59" s="6">
        <v>0</v>
      </c>
      <c r="Q59" s="6">
        <v>0</v>
      </c>
      <c r="R59" s="6">
        <v>0</v>
      </c>
      <c r="S59" s="40">
        <v>0</v>
      </c>
    </row>
  </sheetData>
  <mergeCells count="7">
    <mergeCell ref="D34:D47"/>
    <mergeCell ref="D48:D59"/>
    <mergeCell ref="D8:F9"/>
    <mergeCell ref="D11:D18"/>
    <mergeCell ref="D19:D25"/>
    <mergeCell ref="D26:D27"/>
    <mergeCell ref="D28:D33"/>
  </mergeCells>
  <phoneticPr fontId="4"/>
  <pageMargins left="0.7" right="0.7" top="0.75" bottom="0.75" header="0.3" footer="0.3"/>
  <pageSetup paperSize="9" scale="63" pageOrder="overThenDown" orientation="landscape"/>
  <headerFooter>
    <oddFooter>&amp;CN(20)</oddFooter>
  </headerFooter>
  <rowBreaks count="1" manualBreakCount="1">
    <brk id="59" max="16383" man="1"/>
  </row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4:N59"/>
  <sheetViews>
    <sheetView workbookViewId="0"/>
  </sheetViews>
  <sheetFormatPr defaultColWidth="8.8984375" defaultRowHeight="12.6" x14ac:dyDescent="0.25"/>
  <cols>
    <col min="1" max="1" width="3.59765625" style="24" customWidth="1"/>
    <col min="2" max="2" width="4.59765625" style="24" customWidth="1"/>
    <col min="3" max="4" width="7.59765625" style="24" customWidth="1"/>
    <col min="5" max="5" width="16.59765625" style="24" customWidth="1"/>
    <col min="6" max="6" width="5.59765625" style="24" customWidth="1"/>
    <col min="7" max="14" width="8.59765625" style="24" customWidth="1"/>
    <col min="15" max="16384" width="8.8984375" style="24"/>
  </cols>
  <sheetData>
    <row r="4" spans="2:14" x14ac:dyDescent="0.25">
      <c r="B4" s="32" t="str">
        <f xml:space="preserve"> HYPERLINK("#'目次'!B27", "[21]")</f>
        <v>[21]</v>
      </c>
      <c r="C4" s="19" t="s">
        <v>444</v>
      </c>
    </row>
    <row r="7" spans="2:14" x14ac:dyDescent="0.25">
      <c r="C7" s="19" t="s">
        <v>11</v>
      </c>
    </row>
    <row r="8" spans="2:14" ht="25.2" x14ac:dyDescent="0.25">
      <c r="D8" s="63"/>
      <c r="E8" s="64"/>
      <c r="F8" s="64"/>
      <c r="G8" s="38" t="s">
        <v>12</v>
      </c>
      <c r="H8" s="33" t="s">
        <v>445</v>
      </c>
      <c r="I8" s="5" t="s">
        <v>446</v>
      </c>
      <c r="J8" s="5" t="s">
        <v>447</v>
      </c>
      <c r="K8" s="5" t="s">
        <v>448</v>
      </c>
      <c r="L8" s="5" t="s">
        <v>231</v>
      </c>
      <c r="M8" s="5" t="s">
        <v>449</v>
      </c>
      <c r="N8" s="29" t="s">
        <v>450</v>
      </c>
    </row>
    <row r="9" spans="2:14" x14ac:dyDescent="0.25">
      <c r="D9" s="65"/>
      <c r="E9" s="66"/>
      <c r="F9" s="66"/>
      <c r="G9" s="37"/>
      <c r="H9" s="34"/>
      <c r="I9" s="4"/>
      <c r="J9" s="4"/>
      <c r="K9" s="4"/>
      <c r="L9" s="4"/>
      <c r="M9" s="4"/>
      <c r="N9" s="26"/>
    </row>
    <row r="10" spans="2:14" x14ac:dyDescent="0.25">
      <c r="D10" s="30"/>
      <c r="E10" s="28" t="s">
        <v>12</v>
      </c>
      <c r="F10" s="36"/>
      <c r="G10" s="27">
        <v>1496</v>
      </c>
      <c r="H10" s="3">
        <v>931</v>
      </c>
      <c r="I10" s="3">
        <v>429</v>
      </c>
      <c r="J10" s="3">
        <v>99</v>
      </c>
      <c r="K10" s="3">
        <v>28</v>
      </c>
      <c r="L10" s="3">
        <v>9</v>
      </c>
      <c r="M10" s="3">
        <v>1360</v>
      </c>
      <c r="N10" s="41">
        <v>127</v>
      </c>
    </row>
    <row r="11" spans="2:14" x14ac:dyDescent="0.25">
      <c r="D11" s="67" t="s">
        <v>21</v>
      </c>
      <c r="E11" s="10" t="s">
        <v>13</v>
      </c>
      <c r="F11" s="7"/>
      <c r="G11" s="11">
        <v>64</v>
      </c>
      <c r="H11" s="13">
        <v>52</v>
      </c>
      <c r="I11" s="1">
        <v>10</v>
      </c>
      <c r="J11" s="1">
        <v>1</v>
      </c>
      <c r="K11" s="1">
        <v>1</v>
      </c>
      <c r="L11" s="1">
        <v>0</v>
      </c>
      <c r="M11" s="1">
        <v>62</v>
      </c>
      <c r="N11" s="16">
        <v>2</v>
      </c>
    </row>
    <row r="12" spans="2:14" x14ac:dyDescent="0.25">
      <c r="D12" s="68"/>
      <c r="E12" s="8" t="s">
        <v>14</v>
      </c>
      <c r="F12" s="9"/>
      <c r="G12" s="12">
        <v>120</v>
      </c>
      <c r="H12" s="14">
        <v>79</v>
      </c>
      <c r="I12" s="2">
        <v>28</v>
      </c>
      <c r="J12" s="2">
        <v>12</v>
      </c>
      <c r="K12" s="2">
        <v>1</v>
      </c>
      <c r="L12" s="2">
        <v>0</v>
      </c>
      <c r="M12" s="2">
        <v>107</v>
      </c>
      <c r="N12" s="15">
        <v>13</v>
      </c>
    </row>
    <row r="13" spans="2:14" x14ac:dyDescent="0.25">
      <c r="D13" s="68"/>
      <c r="E13" s="8" t="s">
        <v>15</v>
      </c>
      <c r="F13" s="9"/>
      <c r="G13" s="12">
        <v>417</v>
      </c>
      <c r="H13" s="14">
        <v>257</v>
      </c>
      <c r="I13" s="2">
        <v>125</v>
      </c>
      <c r="J13" s="2">
        <v>25</v>
      </c>
      <c r="K13" s="2">
        <v>7</v>
      </c>
      <c r="L13" s="2">
        <v>3</v>
      </c>
      <c r="M13" s="2">
        <v>382</v>
      </c>
      <c r="N13" s="15">
        <v>32</v>
      </c>
    </row>
    <row r="14" spans="2:14" x14ac:dyDescent="0.25">
      <c r="D14" s="68"/>
      <c r="E14" s="8" t="s">
        <v>16</v>
      </c>
      <c r="F14" s="9"/>
      <c r="G14" s="12">
        <v>308</v>
      </c>
      <c r="H14" s="14">
        <v>197</v>
      </c>
      <c r="I14" s="2">
        <v>82</v>
      </c>
      <c r="J14" s="2">
        <v>21</v>
      </c>
      <c r="K14" s="2">
        <v>7</v>
      </c>
      <c r="L14" s="2">
        <v>1</v>
      </c>
      <c r="M14" s="2">
        <v>279</v>
      </c>
      <c r="N14" s="15">
        <v>28</v>
      </c>
    </row>
    <row r="15" spans="2:14" x14ac:dyDescent="0.25">
      <c r="D15" s="68"/>
      <c r="E15" s="8" t="s">
        <v>17</v>
      </c>
      <c r="F15" s="9"/>
      <c r="G15" s="12">
        <v>220</v>
      </c>
      <c r="H15" s="14">
        <v>143</v>
      </c>
      <c r="I15" s="2">
        <v>58</v>
      </c>
      <c r="J15" s="2">
        <v>11</v>
      </c>
      <c r="K15" s="2">
        <v>5</v>
      </c>
      <c r="L15" s="2">
        <v>3</v>
      </c>
      <c r="M15" s="2">
        <v>201</v>
      </c>
      <c r="N15" s="15">
        <v>16</v>
      </c>
    </row>
    <row r="16" spans="2:14" x14ac:dyDescent="0.25">
      <c r="D16" s="68"/>
      <c r="E16" s="8" t="s">
        <v>18</v>
      </c>
      <c r="F16" s="9"/>
      <c r="G16" s="12">
        <v>99</v>
      </c>
      <c r="H16" s="14">
        <v>54</v>
      </c>
      <c r="I16" s="2">
        <v>34</v>
      </c>
      <c r="J16" s="2">
        <v>8</v>
      </c>
      <c r="K16" s="2">
        <v>2</v>
      </c>
      <c r="L16" s="2">
        <v>1</v>
      </c>
      <c r="M16" s="2">
        <v>88</v>
      </c>
      <c r="N16" s="15">
        <v>10</v>
      </c>
    </row>
    <row r="17" spans="4:14" x14ac:dyDescent="0.25">
      <c r="D17" s="68"/>
      <c r="E17" s="8" t="s">
        <v>19</v>
      </c>
      <c r="F17" s="9"/>
      <c r="G17" s="12">
        <v>48</v>
      </c>
      <c r="H17" s="14">
        <v>28</v>
      </c>
      <c r="I17" s="2">
        <v>17</v>
      </c>
      <c r="J17" s="2">
        <v>3</v>
      </c>
      <c r="K17" s="2">
        <v>0</v>
      </c>
      <c r="L17" s="2">
        <v>0</v>
      </c>
      <c r="M17" s="2">
        <v>45</v>
      </c>
      <c r="N17" s="15">
        <v>3</v>
      </c>
    </row>
    <row r="18" spans="4:14" x14ac:dyDescent="0.25">
      <c r="D18" s="68"/>
      <c r="E18" s="8" t="s">
        <v>20</v>
      </c>
      <c r="F18" s="9"/>
      <c r="G18" s="12">
        <v>220</v>
      </c>
      <c r="H18" s="14">
        <v>121</v>
      </c>
      <c r="I18" s="2">
        <v>75</v>
      </c>
      <c r="J18" s="2">
        <v>18</v>
      </c>
      <c r="K18" s="2">
        <v>5</v>
      </c>
      <c r="L18" s="2">
        <v>1</v>
      </c>
      <c r="M18" s="2">
        <v>196</v>
      </c>
      <c r="N18" s="15">
        <v>23</v>
      </c>
    </row>
    <row r="19" spans="4:14" x14ac:dyDescent="0.25">
      <c r="D19" s="67" t="s">
        <v>22</v>
      </c>
      <c r="E19" s="10" t="s">
        <v>23</v>
      </c>
      <c r="F19" s="7"/>
      <c r="G19" s="11">
        <v>327</v>
      </c>
      <c r="H19" s="13">
        <v>203</v>
      </c>
      <c r="I19" s="1">
        <v>93</v>
      </c>
      <c r="J19" s="1">
        <v>27</v>
      </c>
      <c r="K19" s="1">
        <v>2</v>
      </c>
      <c r="L19" s="1">
        <v>2</v>
      </c>
      <c r="M19" s="1">
        <v>296</v>
      </c>
      <c r="N19" s="16">
        <v>29</v>
      </c>
    </row>
    <row r="20" spans="4:14" x14ac:dyDescent="0.25">
      <c r="D20" s="68"/>
      <c r="E20" s="8" t="s">
        <v>24</v>
      </c>
      <c r="F20" s="9"/>
      <c r="G20" s="12">
        <v>54</v>
      </c>
      <c r="H20" s="14">
        <v>32</v>
      </c>
      <c r="I20" s="2">
        <v>17</v>
      </c>
      <c r="J20" s="2">
        <v>5</v>
      </c>
      <c r="K20" s="2">
        <v>0</v>
      </c>
      <c r="L20" s="2">
        <v>0</v>
      </c>
      <c r="M20" s="2">
        <v>49</v>
      </c>
      <c r="N20" s="15">
        <v>5</v>
      </c>
    </row>
    <row r="21" spans="4:14" x14ac:dyDescent="0.25">
      <c r="D21" s="68"/>
      <c r="E21" s="8" t="s">
        <v>25</v>
      </c>
      <c r="F21" s="9"/>
      <c r="G21" s="12">
        <v>273</v>
      </c>
      <c r="H21" s="14">
        <v>171</v>
      </c>
      <c r="I21" s="2">
        <v>76</v>
      </c>
      <c r="J21" s="2">
        <v>22</v>
      </c>
      <c r="K21" s="2">
        <v>2</v>
      </c>
      <c r="L21" s="2">
        <v>2</v>
      </c>
      <c r="M21" s="2">
        <v>247</v>
      </c>
      <c r="N21" s="15">
        <v>24</v>
      </c>
    </row>
    <row r="22" spans="4:14" x14ac:dyDescent="0.25">
      <c r="D22" s="68"/>
      <c r="E22" s="8" t="s">
        <v>26</v>
      </c>
      <c r="F22" s="9"/>
      <c r="G22" s="12">
        <v>1023</v>
      </c>
      <c r="H22" s="14">
        <v>636</v>
      </c>
      <c r="I22" s="2">
        <v>294</v>
      </c>
      <c r="J22" s="2">
        <v>63</v>
      </c>
      <c r="K22" s="2">
        <v>23</v>
      </c>
      <c r="L22" s="2">
        <v>7</v>
      </c>
      <c r="M22" s="2">
        <v>930</v>
      </c>
      <c r="N22" s="15">
        <v>86</v>
      </c>
    </row>
    <row r="23" spans="4:14" x14ac:dyDescent="0.25">
      <c r="D23" s="68"/>
      <c r="E23" s="8" t="s">
        <v>27</v>
      </c>
      <c r="F23" s="9"/>
      <c r="G23" s="12">
        <v>654</v>
      </c>
      <c r="H23" s="14">
        <v>398</v>
      </c>
      <c r="I23" s="2">
        <v>196</v>
      </c>
      <c r="J23" s="2">
        <v>38</v>
      </c>
      <c r="K23" s="2">
        <v>17</v>
      </c>
      <c r="L23" s="2">
        <v>5</v>
      </c>
      <c r="M23" s="2">
        <v>594</v>
      </c>
      <c r="N23" s="15">
        <v>55</v>
      </c>
    </row>
    <row r="24" spans="4:14" x14ac:dyDescent="0.25">
      <c r="D24" s="68"/>
      <c r="E24" s="8" t="s">
        <v>28</v>
      </c>
      <c r="F24" s="9"/>
      <c r="G24" s="12">
        <v>369</v>
      </c>
      <c r="H24" s="14">
        <v>238</v>
      </c>
      <c r="I24" s="2">
        <v>98</v>
      </c>
      <c r="J24" s="2">
        <v>25</v>
      </c>
      <c r="K24" s="2">
        <v>6</v>
      </c>
      <c r="L24" s="2">
        <v>2</v>
      </c>
      <c r="M24" s="2">
        <v>336</v>
      </c>
      <c r="N24" s="15">
        <v>31</v>
      </c>
    </row>
    <row r="25" spans="4:14" x14ac:dyDescent="0.25">
      <c r="D25" s="68"/>
      <c r="E25" s="8" t="s">
        <v>29</v>
      </c>
      <c r="F25" s="9"/>
      <c r="G25" s="12">
        <v>146</v>
      </c>
      <c r="H25" s="14">
        <v>92</v>
      </c>
      <c r="I25" s="2">
        <v>42</v>
      </c>
      <c r="J25" s="2">
        <v>9</v>
      </c>
      <c r="K25" s="2">
        <v>3</v>
      </c>
      <c r="L25" s="2">
        <v>0</v>
      </c>
      <c r="M25" s="2">
        <v>134</v>
      </c>
      <c r="N25" s="15">
        <v>12</v>
      </c>
    </row>
    <row r="26" spans="4:14" x14ac:dyDescent="0.25">
      <c r="D26" s="67" t="s">
        <v>30</v>
      </c>
      <c r="E26" s="10" t="s">
        <v>31</v>
      </c>
      <c r="F26" s="7"/>
      <c r="G26" s="11">
        <v>750</v>
      </c>
      <c r="H26" s="13">
        <v>488</v>
      </c>
      <c r="I26" s="1">
        <v>198</v>
      </c>
      <c r="J26" s="1">
        <v>47</v>
      </c>
      <c r="K26" s="1">
        <v>13</v>
      </c>
      <c r="L26" s="1">
        <v>4</v>
      </c>
      <c r="M26" s="1">
        <v>686</v>
      </c>
      <c r="N26" s="16">
        <v>60</v>
      </c>
    </row>
    <row r="27" spans="4:14" x14ac:dyDescent="0.25">
      <c r="D27" s="68"/>
      <c r="E27" s="8" t="s">
        <v>32</v>
      </c>
      <c r="F27" s="9"/>
      <c r="G27" s="12">
        <v>746</v>
      </c>
      <c r="H27" s="14">
        <v>443</v>
      </c>
      <c r="I27" s="2">
        <v>231</v>
      </c>
      <c r="J27" s="2">
        <v>52</v>
      </c>
      <c r="K27" s="2">
        <v>15</v>
      </c>
      <c r="L27" s="2">
        <v>5</v>
      </c>
      <c r="M27" s="2">
        <v>674</v>
      </c>
      <c r="N27" s="15">
        <v>67</v>
      </c>
    </row>
    <row r="28" spans="4:14" x14ac:dyDescent="0.25">
      <c r="D28" s="67" t="s">
        <v>33</v>
      </c>
      <c r="E28" s="10" t="s">
        <v>34</v>
      </c>
      <c r="F28" s="7"/>
      <c r="G28" s="11">
        <v>1182</v>
      </c>
      <c r="H28" s="13">
        <v>722</v>
      </c>
      <c r="I28" s="1">
        <v>342</v>
      </c>
      <c r="J28" s="1">
        <v>85</v>
      </c>
      <c r="K28" s="1">
        <v>25</v>
      </c>
      <c r="L28" s="1">
        <v>8</v>
      </c>
      <c r="M28" s="1">
        <v>1064</v>
      </c>
      <c r="N28" s="16">
        <v>110</v>
      </c>
    </row>
    <row r="29" spans="4:14" x14ac:dyDescent="0.25">
      <c r="D29" s="68"/>
      <c r="E29" s="8" t="s">
        <v>35</v>
      </c>
      <c r="F29" s="9"/>
      <c r="G29" s="12">
        <v>137</v>
      </c>
      <c r="H29" s="14">
        <v>88</v>
      </c>
      <c r="I29" s="2">
        <v>41</v>
      </c>
      <c r="J29" s="2">
        <v>6</v>
      </c>
      <c r="K29" s="2">
        <v>2</v>
      </c>
      <c r="L29" s="2">
        <v>0</v>
      </c>
      <c r="M29" s="2">
        <v>129</v>
      </c>
      <c r="N29" s="15">
        <v>8</v>
      </c>
    </row>
    <row r="30" spans="4:14" x14ac:dyDescent="0.25">
      <c r="D30" s="68"/>
      <c r="E30" s="8" t="s">
        <v>36</v>
      </c>
      <c r="F30" s="9"/>
      <c r="G30" s="12">
        <v>129</v>
      </c>
      <c r="H30" s="14">
        <v>92</v>
      </c>
      <c r="I30" s="2">
        <v>29</v>
      </c>
      <c r="J30" s="2">
        <v>6</v>
      </c>
      <c r="K30" s="2">
        <v>1</v>
      </c>
      <c r="L30" s="2">
        <v>1</v>
      </c>
      <c r="M30" s="2">
        <v>121</v>
      </c>
      <c r="N30" s="15">
        <v>7</v>
      </c>
    </row>
    <row r="31" spans="4:14" x14ac:dyDescent="0.25">
      <c r="D31" s="68"/>
      <c r="E31" s="8" t="s">
        <v>37</v>
      </c>
      <c r="F31" s="9"/>
      <c r="G31" s="12">
        <v>5</v>
      </c>
      <c r="H31" s="14">
        <v>2</v>
      </c>
      <c r="I31" s="2">
        <v>3</v>
      </c>
      <c r="J31" s="2">
        <v>0</v>
      </c>
      <c r="K31" s="2">
        <v>0</v>
      </c>
      <c r="L31" s="2">
        <v>0</v>
      </c>
      <c r="M31" s="2">
        <v>5</v>
      </c>
      <c r="N31" s="15">
        <v>0</v>
      </c>
    </row>
    <row r="32" spans="4:14" x14ac:dyDescent="0.25">
      <c r="D32" s="68"/>
      <c r="E32" s="8" t="s">
        <v>38</v>
      </c>
      <c r="F32" s="9"/>
      <c r="G32" s="12">
        <v>43</v>
      </c>
      <c r="H32" s="14">
        <v>27</v>
      </c>
      <c r="I32" s="2">
        <v>14</v>
      </c>
      <c r="J32" s="2">
        <v>2</v>
      </c>
      <c r="K32" s="2">
        <v>0</v>
      </c>
      <c r="L32" s="2">
        <v>0</v>
      </c>
      <c r="M32" s="2">
        <v>41</v>
      </c>
      <c r="N32" s="15">
        <v>2</v>
      </c>
    </row>
    <row r="33" spans="4:14" x14ac:dyDescent="0.25">
      <c r="D33" s="68"/>
      <c r="E33" s="8" t="s">
        <v>39</v>
      </c>
      <c r="F33" s="9"/>
      <c r="G33" s="12">
        <v>0</v>
      </c>
      <c r="H33" s="14">
        <v>0</v>
      </c>
      <c r="I33" s="2">
        <v>0</v>
      </c>
      <c r="J33" s="2">
        <v>0</v>
      </c>
      <c r="K33" s="2">
        <v>0</v>
      </c>
      <c r="L33" s="2">
        <v>0</v>
      </c>
      <c r="M33" s="2">
        <v>0</v>
      </c>
      <c r="N33" s="15">
        <v>0</v>
      </c>
    </row>
    <row r="34" spans="4:14" x14ac:dyDescent="0.25">
      <c r="D34" s="67" t="s">
        <v>40</v>
      </c>
      <c r="E34" s="10" t="s">
        <v>41</v>
      </c>
      <c r="F34" s="7"/>
      <c r="G34" s="11">
        <v>750</v>
      </c>
      <c r="H34" s="13">
        <v>488</v>
      </c>
      <c r="I34" s="1">
        <v>198</v>
      </c>
      <c r="J34" s="1">
        <v>47</v>
      </c>
      <c r="K34" s="1">
        <v>13</v>
      </c>
      <c r="L34" s="1">
        <v>4</v>
      </c>
      <c r="M34" s="1">
        <v>686</v>
      </c>
      <c r="N34" s="16">
        <v>60</v>
      </c>
    </row>
    <row r="35" spans="4:14" x14ac:dyDescent="0.25">
      <c r="D35" s="68"/>
      <c r="E35" s="8" t="s">
        <v>34</v>
      </c>
      <c r="F35" s="9"/>
      <c r="G35" s="12">
        <v>588</v>
      </c>
      <c r="H35" s="14">
        <v>376</v>
      </c>
      <c r="I35" s="2">
        <v>160</v>
      </c>
      <c r="J35" s="2">
        <v>38</v>
      </c>
      <c r="K35" s="2">
        <v>10</v>
      </c>
      <c r="L35" s="2">
        <v>4</v>
      </c>
      <c r="M35" s="2">
        <v>536</v>
      </c>
      <c r="N35" s="15">
        <v>48</v>
      </c>
    </row>
    <row r="36" spans="4:14" x14ac:dyDescent="0.25">
      <c r="D36" s="68"/>
      <c r="E36" s="8" t="s">
        <v>35</v>
      </c>
      <c r="F36" s="9"/>
      <c r="G36" s="12">
        <v>72</v>
      </c>
      <c r="H36" s="14">
        <v>46</v>
      </c>
      <c r="I36" s="2">
        <v>20</v>
      </c>
      <c r="J36" s="2">
        <v>4</v>
      </c>
      <c r="K36" s="2">
        <v>2</v>
      </c>
      <c r="L36" s="2">
        <v>0</v>
      </c>
      <c r="M36" s="2">
        <v>66</v>
      </c>
      <c r="N36" s="15">
        <v>6</v>
      </c>
    </row>
    <row r="37" spans="4:14" x14ac:dyDescent="0.25">
      <c r="D37" s="68"/>
      <c r="E37" s="8" t="s">
        <v>36</v>
      </c>
      <c r="F37" s="9"/>
      <c r="G37" s="12">
        <v>62</v>
      </c>
      <c r="H37" s="14">
        <v>47</v>
      </c>
      <c r="I37" s="2">
        <v>11</v>
      </c>
      <c r="J37" s="2">
        <v>3</v>
      </c>
      <c r="K37" s="2">
        <v>1</v>
      </c>
      <c r="L37" s="2">
        <v>0</v>
      </c>
      <c r="M37" s="2">
        <v>58</v>
      </c>
      <c r="N37" s="15">
        <v>4</v>
      </c>
    </row>
    <row r="38" spans="4:14" x14ac:dyDescent="0.25">
      <c r="D38" s="68"/>
      <c r="E38" s="8" t="s">
        <v>38</v>
      </c>
      <c r="F38" s="9"/>
      <c r="G38" s="12">
        <v>25</v>
      </c>
      <c r="H38" s="14">
        <v>18</v>
      </c>
      <c r="I38" s="2">
        <v>5</v>
      </c>
      <c r="J38" s="2">
        <v>2</v>
      </c>
      <c r="K38" s="2">
        <v>0</v>
      </c>
      <c r="L38" s="2">
        <v>0</v>
      </c>
      <c r="M38" s="2">
        <v>23</v>
      </c>
      <c r="N38" s="15">
        <v>2</v>
      </c>
    </row>
    <row r="39" spans="4:14" x14ac:dyDescent="0.25">
      <c r="D39" s="68"/>
      <c r="E39" s="8" t="s">
        <v>37</v>
      </c>
      <c r="F39" s="9"/>
      <c r="G39" s="12">
        <v>3</v>
      </c>
      <c r="H39" s="14">
        <v>1</v>
      </c>
      <c r="I39" s="2">
        <v>2</v>
      </c>
      <c r="J39" s="2">
        <v>0</v>
      </c>
      <c r="K39" s="2">
        <v>0</v>
      </c>
      <c r="L39" s="2">
        <v>0</v>
      </c>
      <c r="M39" s="2">
        <v>3</v>
      </c>
      <c r="N39" s="15">
        <v>0</v>
      </c>
    </row>
    <row r="40" spans="4:14" x14ac:dyDescent="0.25">
      <c r="D40" s="68"/>
      <c r="E40" s="8" t="s">
        <v>39</v>
      </c>
      <c r="F40" s="9"/>
      <c r="G40" s="12">
        <v>0</v>
      </c>
      <c r="H40" s="14">
        <v>0</v>
      </c>
      <c r="I40" s="2">
        <v>0</v>
      </c>
      <c r="J40" s="2">
        <v>0</v>
      </c>
      <c r="K40" s="2">
        <v>0</v>
      </c>
      <c r="L40" s="2">
        <v>0</v>
      </c>
      <c r="M40" s="2">
        <v>0</v>
      </c>
      <c r="N40" s="15">
        <v>0</v>
      </c>
    </row>
    <row r="41" spans="4:14" x14ac:dyDescent="0.25">
      <c r="D41" s="68"/>
      <c r="E41" s="8" t="s">
        <v>42</v>
      </c>
      <c r="F41" s="9"/>
      <c r="G41" s="12">
        <v>746</v>
      </c>
      <c r="H41" s="14">
        <v>443</v>
      </c>
      <c r="I41" s="2">
        <v>231</v>
      </c>
      <c r="J41" s="2">
        <v>52</v>
      </c>
      <c r="K41" s="2">
        <v>15</v>
      </c>
      <c r="L41" s="2">
        <v>5</v>
      </c>
      <c r="M41" s="2">
        <v>674</v>
      </c>
      <c r="N41" s="15">
        <v>67</v>
      </c>
    </row>
    <row r="42" spans="4:14" x14ac:dyDescent="0.25">
      <c r="D42" s="68"/>
      <c r="E42" s="8" t="s">
        <v>34</v>
      </c>
      <c r="F42" s="9"/>
      <c r="G42" s="12">
        <v>594</v>
      </c>
      <c r="H42" s="14">
        <v>346</v>
      </c>
      <c r="I42" s="2">
        <v>182</v>
      </c>
      <c r="J42" s="2">
        <v>47</v>
      </c>
      <c r="K42" s="2">
        <v>15</v>
      </c>
      <c r="L42" s="2">
        <v>4</v>
      </c>
      <c r="M42" s="2">
        <v>528</v>
      </c>
      <c r="N42" s="15">
        <v>62</v>
      </c>
    </row>
    <row r="43" spans="4:14" x14ac:dyDescent="0.25">
      <c r="D43" s="68"/>
      <c r="E43" s="8" t="s">
        <v>35</v>
      </c>
      <c r="F43" s="9"/>
      <c r="G43" s="12">
        <v>65</v>
      </c>
      <c r="H43" s="14">
        <v>42</v>
      </c>
      <c r="I43" s="2">
        <v>21</v>
      </c>
      <c r="J43" s="2">
        <v>2</v>
      </c>
      <c r="K43" s="2">
        <v>0</v>
      </c>
      <c r="L43" s="2">
        <v>0</v>
      </c>
      <c r="M43" s="2">
        <v>63</v>
      </c>
      <c r="N43" s="15">
        <v>2</v>
      </c>
    </row>
    <row r="44" spans="4:14" x14ac:dyDescent="0.25">
      <c r="D44" s="68"/>
      <c r="E44" s="8" t="s">
        <v>36</v>
      </c>
      <c r="F44" s="9"/>
      <c r="G44" s="12">
        <v>67</v>
      </c>
      <c r="H44" s="14">
        <v>45</v>
      </c>
      <c r="I44" s="2">
        <v>18</v>
      </c>
      <c r="J44" s="2">
        <v>3</v>
      </c>
      <c r="K44" s="2">
        <v>0</v>
      </c>
      <c r="L44" s="2">
        <v>1</v>
      </c>
      <c r="M44" s="2">
        <v>63</v>
      </c>
      <c r="N44" s="15">
        <v>3</v>
      </c>
    </row>
    <row r="45" spans="4:14" x14ac:dyDescent="0.25">
      <c r="D45" s="68"/>
      <c r="E45" s="8" t="s">
        <v>38</v>
      </c>
      <c r="F45" s="9"/>
      <c r="G45" s="12">
        <v>18</v>
      </c>
      <c r="H45" s="14">
        <v>9</v>
      </c>
      <c r="I45" s="2">
        <v>9</v>
      </c>
      <c r="J45" s="2">
        <v>0</v>
      </c>
      <c r="K45" s="2">
        <v>0</v>
      </c>
      <c r="L45" s="2">
        <v>0</v>
      </c>
      <c r="M45" s="2">
        <v>18</v>
      </c>
      <c r="N45" s="15">
        <v>0</v>
      </c>
    </row>
    <row r="46" spans="4:14" x14ac:dyDescent="0.25">
      <c r="D46" s="68"/>
      <c r="E46" s="8" t="s">
        <v>37</v>
      </c>
      <c r="F46" s="9"/>
      <c r="G46" s="12">
        <v>2</v>
      </c>
      <c r="H46" s="14">
        <v>1</v>
      </c>
      <c r="I46" s="2">
        <v>1</v>
      </c>
      <c r="J46" s="2">
        <v>0</v>
      </c>
      <c r="K46" s="2">
        <v>0</v>
      </c>
      <c r="L46" s="2">
        <v>0</v>
      </c>
      <c r="M46" s="2">
        <v>2</v>
      </c>
      <c r="N46" s="15">
        <v>0</v>
      </c>
    </row>
    <row r="47" spans="4:14" x14ac:dyDescent="0.25">
      <c r="D47" s="68"/>
      <c r="E47" s="8" t="s">
        <v>39</v>
      </c>
      <c r="F47" s="9"/>
      <c r="G47" s="12">
        <v>0</v>
      </c>
      <c r="H47" s="14">
        <v>0</v>
      </c>
      <c r="I47" s="2">
        <v>0</v>
      </c>
      <c r="J47" s="2">
        <v>0</v>
      </c>
      <c r="K47" s="2">
        <v>0</v>
      </c>
      <c r="L47" s="2">
        <v>0</v>
      </c>
      <c r="M47" s="2">
        <v>0</v>
      </c>
      <c r="N47" s="15">
        <v>0</v>
      </c>
    </row>
    <row r="48" spans="4:14" x14ac:dyDescent="0.25">
      <c r="D48" s="67" t="s">
        <v>43</v>
      </c>
      <c r="E48" s="10" t="s">
        <v>44</v>
      </c>
      <c r="F48" s="7"/>
      <c r="G48" s="11">
        <v>309</v>
      </c>
      <c r="H48" s="13">
        <v>207</v>
      </c>
      <c r="I48" s="1">
        <v>84</v>
      </c>
      <c r="J48" s="1">
        <v>14</v>
      </c>
      <c r="K48" s="1">
        <v>3</v>
      </c>
      <c r="L48" s="1">
        <v>1</v>
      </c>
      <c r="M48" s="1">
        <v>291</v>
      </c>
      <c r="N48" s="16">
        <v>17</v>
      </c>
    </row>
    <row r="49" spans="4:14" x14ac:dyDescent="0.25">
      <c r="D49" s="68"/>
      <c r="E49" s="8" t="s">
        <v>45</v>
      </c>
      <c r="F49" s="9"/>
      <c r="G49" s="12">
        <v>149</v>
      </c>
      <c r="H49" s="14">
        <v>101</v>
      </c>
      <c r="I49" s="2">
        <v>40</v>
      </c>
      <c r="J49" s="2">
        <v>4</v>
      </c>
      <c r="K49" s="2">
        <v>3</v>
      </c>
      <c r="L49" s="2">
        <v>1</v>
      </c>
      <c r="M49" s="2">
        <v>141</v>
      </c>
      <c r="N49" s="15">
        <v>7</v>
      </c>
    </row>
    <row r="50" spans="4:14" x14ac:dyDescent="0.25">
      <c r="D50" s="68"/>
      <c r="E50" s="8" t="s">
        <v>46</v>
      </c>
      <c r="F50" s="9"/>
      <c r="G50" s="12">
        <v>160</v>
      </c>
      <c r="H50" s="14">
        <v>106</v>
      </c>
      <c r="I50" s="2">
        <v>44</v>
      </c>
      <c r="J50" s="2">
        <v>10</v>
      </c>
      <c r="K50" s="2">
        <v>0</v>
      </c>
      <c r="L50" s="2">
        <v>0</v>
      </c>
      <c r="M50" s="2">
        <v>150</v>
      </c>
      <c r="N50" s="15">
        <v>10</v>
      </c>
    </row>
    <row r="51" spans="4:14" x14ac:dyDescent="0.25">
      <c r="D51" s="68"/>
      <c r="E51" s="8" t="s">
        <v>47</v>
      </c>
      <c r="F51" s="9"/>
      <c r="G51" s="12">
        <v>1182</v>
      </c>
      <c r="H51" s="14">
        <v>722</v>
      </c>
      <c r="I51" s="2">
        <v>342</v>
      </c>
      <c r="J51" s="2">
        <v>85</v>
      </c>
      <c r="K51" s="2">
        <v>25</v>
      </c>
      <c r="L51" s="2">
        <v>8</v>
      </c>
      <c r="M51" s="2">
        <v>1064</v>
      </c>
      <c r="N51" s="15">
        <v>110</v>
      </c>
    </row>
    <row r="52" spans="4:14" x14ac:dyDescent="0.25">
      <c r="D52" s="68"/>
      <c r="E52" s="8" t="s">
        <v>48</v>
      </c>
      <c r="F52" s="9"/>
      <c r="G52" s="12">
        <v>175</v>
      </c>
      <c r="H52" s="14">
        <v>123</v>
      </c>
      <c r="I52" s="2">
        <v>37</v>
      </c>
      <c r="J52" s="2">
        <v>13</v>
      </c>
      <c r="K52" s="2">
        <v>0</v>
      </c>
      <c r="L52" s="2">
        <v>2</v>
      </c>
      <c r="M52" s="2">
        <v>160</v>
      </c>
      <c r="N52" s="15">
        <v>13</v>
      </c>
    </row>
    <row r="53" spans="4:14" x14ac:dyDescent="0.25">
      <c r="D53" s="68"/>
      <c r="E53" s="8" t="s">
        <v>49</v>
      </c>
      <c r="F53" s="9"/>
      <c r="G53" s="12">
        <v>169</v>
      </c>
      <c r="H53" s="14">
        <v>118</v>
      </c>
      <c r="I53" s="2">
        <v>45</v>
      </c>
      <c r="J53" s="2">
        <v>3</v>
      </c>
      <c r="K53" s="2">
        <v>2</v>
      </c>
      <c r="L53" s="2">
        <v>1</v>
      </c>
      <c r="M53" s="2">
        <v>163</v>
      </c>
      <c r="N53" s="15">
        <v>5</v>
      </c>
    </row>
    <row r="54" spans="4:14" x14ac:dyDescent="0.25">
      <c r="D54" s="68"/>
      <c r="E54" s="8" t="s">
        <v>50</v>
      </c>
      <c r="F54" s="9"/>
      <c r="G54" s="12">
        <v>176</v>
      </c>
      <c r="H54" s="14">
        <v>119</v>
      </c>
      <c r="I54" s="2">
        <v>46</v>
      </c>
      <c r="J54" s="2">
        <v>5</v>
      </c>
      <c r="K54" s="2">
        <v>2</v>
      </c>
      <c r="L54" s="2">
        <v>4</v>
      </c>
      <c r="M54" s="2">
        <v>165</v>
      </c>
      <c r="N54" s="15">
        <v>7</v>
      </c>
    </row>
    <row r="55" spans="4:14" x14ac:dyDescent="0.25">
      <c r="D55" s="68"/>
      <c r="E55" s="8" t="s">
        <v>51</v>
      </c>
      <c r="F55" s="9"/>
      <c r="G55" s="12">
        <v>183</v>
      </c>
      <c r="H55" s="14">
        <v>109</v>
      </c>
      <c r="I55" s="2">
        <v>63</v>
      </c>
      <c r="J55" s="2">
        <v>10</v>
      </c>
      <c r="K55" s="2">
        <v>1</v>
      </c>
      <c r="L55" s="2">
        <v>0</v>
      </c>
      <c r="M55" s="2">
        <v>172</v>
      </c>
      <c r="N55" s="15">
        <v>11</v>
      </c>
    </row>
    <row r="56" spans="4:14" x14ac:dyDescent="0.25">
      <c r="D56" s="68"/>
      <c r="E56" s="8" t="s">
        <v>52</v>
      </c>
      <c r="F56" s="9"/>
      <c r="G56" s="12">
        <v>230</v>
      </c>
      <c r="H56" s="14">
        <v>117</v>
      </c>
      <c r="I56" s="2">
        <v>77</v>
      </c>
      <c r="J56" s="2">
        <v>26</v>
      </c>
      <c r="K56" s="2">
        <v>9</v>
      </c>
      <c r="L56" s="2">
        <v>1</v>
      </c>
      <c r="M56" s="2">
        <v>194</v>
      </c>
      <c r="N56" s="15">
        <v>35</v>
      </c>
    </row>
    <row r="57" spans="4:14" x14ac:dyDescent="0.25">
      <c r="D57" s="68"/>
      <c r="E57" s="8" t="s">
        <v>53</v>
      </c>
      <c r="F57" s="9"/>
      <c r="G57" s="12">
        <v>249</v>
      </c>
      <c r="H57" s="14">
        <v>136</v>
      </c>
      <c r="I57" s="2">
        <v>74</v>
      </c>
      <c r="J57" s="2">
        <v>28</v>
      </c>
      <c r="K57" s="2">
        <v>11</v>
      </c>
      <c r="L57" s="2">
        <v>0</v>
      </c>
      <c r="M57" s="2">
        <v>210</v>
      </c>
      <c r="N57" s="15">
        <v>39</v>
      </c>
    </row>
    <row r="58" spans="4:14" x14ac:dyDescent="0.25">
      <c r="D58" s="68"/>
      <c r="E58" s="8" t="s">
        <v>37</v>
      </c>
      <c r="F58" s="9"/>
      <c r="G58" s="12">
        <v>5</v>
      </c>
      <c r="H58" s="14">
        <v>2</v>
      </c>
      <c r="I58" s="2">
        <v>3</v>
      </c>
      <c r="J58" s="2">
        <v>0</v>
      </c>
      <c r="K58" s="2">
        <v>0</v>
      </c>
      <c r="L58" s="2">
        <v>0</v>
      </c>
      <c r="M58" s="2">
        <v>5</v>
      </c>
      <c r="N58" s="15">
        <v>0</v>
      </c>
    </row>
    <row r="59" spans="4:14" x14ac:dyDescent="0.25">
      <c r="D59" s="69"/>
      <c r="E59" s="35" t="s">
        <v>39</v>
      </c>
      <c r="F59" s="31"/>
      <c r="G59" s="25">
        <v>0</v>
      </c>
      <c r="H59" s="39">
        <v>0</v>
      </c>
      <c r="I59" s="6">
        <v>0</v>
      </c>
      <c r="J59" s="6">
        <v>0</v>
      </c>
      <c r="K59" s="6">
        <v>0</v>
      </c>
      <c r="L59" s="6">
        <v>0</v>
      </c>
      <c r="M59" s="6">
        <v>0</v>
      </c>
      <c r="N59" s="40">
        <v>0</v>
      </c>
    </row>
  </sheetData>
  <mergeCells count="7">
    <mergeCell ref="D34:D47"/>
    <mergeCell ref="D48:D59"/>
    <mergeCell ref="D8:F9"/>
    <mergeCell ref="D11:D18"/>
    <mergeCell ref="D19:D25"/>
    <mergeCell ref="D26:D27"/>
    <mergeCell ref="D28:D33"/>
  </mergeCells>
  <phoneticPr fontId="4"/>
  <pageMargins left="0.7" right="0.7" top="0.75" bottom="0.75" header="0.3" footer="0.3"/>
  <pageSetup paperSize="9" scale="63" pageOrder="overThenDown" orientation="landscape"/>
  <headerFooter>
    <oddFooter>&amp;CN(21)</oddFooter>
  </headerFooter>
  <rowBreaks count="1" manualBreakCount="1">
    <brk id="59" max="16383" man="1"/>
  </row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4:J60"/>
  <sheetViews>
    <sheetView workbookViewId="0"/>
  </sheetViews>
  <sheetFormatPr defaultColWidth="8.8984375" defaultRowHeight="12.6" x14ac:dyDescent="0.25"/>
  <cols>
    <col min="1" max="1" width="3.59765625" style="24" customWidth="1"/>
    <col min="2" max="2" width="4.59765625" style="24" customWidth="1"/>
    <col min="3" max="4" width="7.59765625" style="24" customWidth="1"/>
    <col min="5" max="5" width="16.59765625" style="24" customWidth="1"/>
    <col min="6" max="6" width="5.59765625" style="24" customWidth="1"/>
    <col min="7" max="10" width="8.59765625" style="24" customWidth="1"/>
    <col min="11" max="16384" width="8.8984375" style="24"/>
  </cols>
  <sheetData>
    <row r="4" spans="2:10" x14ac:dyDescent="0.25">
      <c r="B4" s="32" t="str">
        <f xml:space="preserve"> HYPERLINK("#'目次'!B28", "[22]")</f>
        <v>[22]</v>
      </c>
      <c r="C4" s="19" t="s">
        <v>452</v>
      </c>
    </row>
    <row r="7" spans="2:10" x14ac:dyDescent="0.25">
      <c r="C7" s="19" t="s">
        <v>11</v>
      </c>
    </row>
    <row r="8" spans="2:10" x14ac:dyDescent="0.25">
      <c r="D8" s="63"/>
      <c r="E8" s="64"/>
      <c r="F8" s="64"/>
      <c r="G8" s="52"/>
      <c r="H8" s="59" t="s">
        <v>453</v>
      </c>
      <c r="I8" s="7"/>
      <c r="J8" s="57"/>
    </row>
    <row r="9" spans="2:10" x14ac:dyDescent="0.25">
      <c r="D9" s="70"/>
      <c r="E9" s="71"/>
      <c r="F9" s="71"/>
      <c r="G9" s="56" t="s">
        <v>12</v>
      </c>
      <c r="H9" s="33" t="s">
        <v>454</v>
      </c>
      <c r="I9" s="5" t="s">
        <v>455</v>
      </c>
      <c r="J9" s="29" t="s">
        <v>231</v>
      </c>
    </row>
    <row r="10" spans="2:10" x14ac:dyDescent="0.25">
      <c r="D10" s="65"/>
      <c r="E10" s="66"/>
      <c r="F10" s="66"/>
      <c r="G10" s="37"/>
      <c r="H10" s="34"/>
      <c r="I10" s="4"/>
      <c r="J10" s="26"/>
    </row>
    <row r="11" spans="2:10" x14ac:dyDescent="0.25">
      <c r="D11" s="30"/>
      <c r="E11" s="28" t="s">
        <v>12</v>
      </c>
      <c r="F11" s="36"/>
      <c r="G11" s="27">
        <v>1496</v>
      </c>
      <c r="H11" s="55">
        <v>1062</v>
      </c>
      <c r="I11" s="3">
        <v>429</v>
      </c>
      <c r="J11" s="41">
        <v>5</v>
      </c>
    </row>
    <row r="12" spans="2:10" x14ac:dyDescent="0.25">
      <c r="D12" s="67" t="s">
        <v>21</v>
      </c>
      <c r="E12" s="10" t="s">
        <v>13</v>
      </c>
      <c r="F12" s="7"/>
      <c r="G12" s="11">
        <v>64</v>
      </c>
      <c r="H12" s="49">
        <v>38</v>
      </c>
      <c r="I12" s="1">
        <v>26</v>
      </c>
      <c r="J12" s="16">
        <v>0</v>
      </c>
    </row>
    <row r="13" spans="2:10" x14ac:dyDescent="0.25">
      <c r="D13" s="68"/>
      <c r="E13" s="8" t="s">
        <v>14</v>
      </c>
      <c r="F13" s="9"/>
      <c r="G13" s="12">
        <v>120</v>
      </c>
      <c r="H13" s="48">
        <v>68</v>
      </c>
      <c r="I13" s="2">
        <v>52</v>
      </c>
      <c r="J13" s="15">
        <v>0</v>
      </c>
    </row>
    <row r="14" spans="2:10" x14ac:dyDescent="0.25">
      <c r="D14" s="68"/>
      <c r="E14" s="8" t="s">
        <v>15</v>
      </c>
      <c r="F14" s="9"/>
      <c r="G14" s="12">
        <v>417</v>
      </c>
      <c r="H14" s="48">
        <v>312</v>
      </c>
      <c r="I14" s="2">
        <v>104</v>
      </c>
      <c r="J14" s="15">
        <v>1</v>
      </c>
    </row>
    <row r="15" spans="2:10" x14ac:dyDescent="0.25">
      <c r="D15" s="68"/>
      <c r="E15" s="8" t="s">
        <v>16</v>
      </c>
      <c r="F15" s="9"/>
      <c r="G15" s="12">
        <v>308</v>
      </c>
      <c r="H15" s="48">
        <v>233</v>
      </c>
      <c r="I15" s="2">
        <v>75</v>
      </c>
      <c r="J15" s="15">
        <v>0</v>
      </c>
    </row>
    <row r="16" spans="2:10" x14ac:dyDescent="0.25">
      <c r="D16" s="68"/>
      <c r="E16" s="8" t="s">
        <v>17</v>
      </c>
      <c r="F16" s="9"/>
      <c r="G16" s="12">
        <v>220</v>
      </c>
      <c r="H16" s="48">
        <v>169</v>
      </c>
      <c r="I16" s="2">
        <v>48</v>
      </c>
      <c r="J16" s="15">
        <v>3</v>
      </c>
    </row>
    <row r="17" spans="4:10" x14ac:dyDescent="0.25">
      <c r="D17" s="68"/>
      <c r="E17" s="8" t="s">
        <v>18</v>
      </c>
      <c r="F17" s="9"/>
      <c r="G17" s="12">
        <v>99</v>
      </c>
      <c r="H17" s="48">
        <v>63</v>
      </c>
      <c r="I17" s="2">
        <v>35</v>
      </c>
      <c r="J17" s="15">
        <v>1</v>
      </c>
    </row>
    <row r="18" spans="4:10" x14ac:dyDescent="0.25">
      <c r="D18" s="68"/>
      <c r="E18" s="8" t="s">
        <v>19</v>
      </c>
      <c r="F18" s="9"/>
      <c r="G18" s="12">
        <v>48</v>
      </c>
      <c r="H18" s="48">
        <v>30</v>
      </c>
      <c r="I18" s="2">
        <v>18</v>
      </c>
      <c r="J18" s="15">
        <v>0</v>
      </c>
    </row>
    <row r="19" spans="4:10" x14ac:dyDescent="0.25">
      <c r="D19" s="68"/>
      <c r="E19" s="8" t="s">
        <v>20</v>
      </c>
      <c r="F19" s="9"/>
      <c r="G19" s="12">
        <v>220</v>
      </c>
      <c r="H19" s="48">
        <v>149</v>
      </c>
      <c r="I19" s="2">
        <v>71</v>
      </c>
      <c r="J19" s="15">
        <v>0</v>
      </c>
    </row>
    <row r="20" spans="4:10" x14ac:dyDescent="0.25">
      <c r="D20" s="67" t="s">
        <v>22</v>
      </c>
      <c r="E20" s="10" t="s">
        <v>23</v>
      </c>
      <c r="F20" s="7"/>
      <c r="G20" s="11">
        <v>327</v>
      </c>
      <c r="H20" s="49">
        <v>247</v>
      </c>
      <c r="I20" s="1">
        <v>79</v>
      </c>
      <c r="J20" s="16">
        <v>1</v>
      </c>
    </row>
    <row r="21" spans="4:10" x14ac:dyDescent="0.25">
      <c r="D21" s="68"/>
      <c r="E21" s="8" t="s">
        <v>24</v>
      </c>
      <c r="F21" s="9"/>
      <c r="G21" s="12">
        <v>54</v>
      </c>
      <c r="H21" s="48">
        <v>37</v>
      </c>
      <c r="I21" s="2">
        <v>17</v>
      </c>
      <c r="J21" s="15">
        <v>0</v>
      </c>
    </row>
    <row r="22" spans="4:10" x14ac:dyDescent="0.25">
      <c r="D22" s="68"/>
      <c r="E22" s="8" t="s">
        <v>25</v>
      </c>
      <c r="F22" s="9"/>
      <c r="G22" s="12">
        <v>273</v>
      </c>
      <c r="H22" s="48">
        <v>210</v>
      </c>
      <c r="I22" s="2">
        <v>62</v>
      </c>
      <c r="J22" s="15">
        <v>1</v>
      </c>
    </row>
    <row r="23" spans="4:10" x14ac:dyDescent="0.25">
      <c r="D23" s="68"/>
      <c r="E23" s="8" t="s">
        <v>26</v>
      </c>
      <c r="F23" s="9"/>
      <c r="G23" s="12">
        <v>1023</v>
      </c>
      <c r="H23" s="48">
        <v>713</v>
      </c>
      <c r="I23" s="2">
        <v>306</v>
      </c>
      <c r="J23" s="15">
        <v>4</v>
      </c>
    </row>
    <row r="24" spans="4:10" x14ac:dyDescent="0.25">
      <c r="D24" s="68"/>
      <c r="E24" s="8" t="s">
        <v>27</v>
      </c>
      <c r="F24" s="9"/>
      <c r="G24" s="12">
        <v>654</v>
      </c>
      <c r="H24" s="48">
        <v>460</v>
      </c>
      <c r="I24" s="2">
        <v>190</v>
      </c>
      <c r="J24" s="15">
        <v>4</v>
      </c>
    </row>
    <row r="25" spans="4:10" x14ac:dyDescent="0.25">
      <c r="D25" s="68"/>
      <c r="E25" s="8" t="s">
        <v>28</v>
      </c>
      <c r="F25" s="9"/>
      <c r="G25" s="12">
        <v>369</v>
      </c>
      <c r="H25" s="48">
        <v>253</v>
      </c>
      <c r="I25" s="2">
        <v>116</v>
      </c>
      <c r="J25" s="15">
        <v>0</v>
      </c>
    </row>
    <row r="26" spans="4:10" x14ac:dyDescent="0.25">
      <c r="D26" s="68"/>
      <c r="E26" s="8" t="s">
        <v>29</v>
      </c>
      <c r="F26" s="9"/>
      <c r="G26" s="12">
        <v>146</v>
      </c>
      <c r="H26" s="48">
        <v>102</v>
      </c>
      <c r="I26" s="2">
        <v>44</v>
      </c>
      <c r="J26" s="15">
        <v>0</v>
      </c>
    </row>
    <row r="27" spans="4:10" x14ac:dyDescent="0.25">
      <c r="D27" s="67" t="s">
        <v>30</v>
      </c>
      <c r="E27" s="10" t="s">
        <v>31</v>
      </c>
      <c r="F27" s="7"/>
      <c r="G27" s="11">
        <v>750</v>
      </c>
      <c r="H27" s="49">
        <v>515</v>
      </c>
      <c r="I27" s="1">
        <v>234</v>
      </c>
      <c r="J27" s="16">
        <v>1</v>
      </c>
    </row>
    <row r="28" spans="4:10" x14ac:dyDescent="0.25">
      <c r="D28" s="68"/>
      <c r="E28" s="8" t="s">
        <v>32</v>
      </c>
      <c r="F28" s="9"/>
      <c r="G28" s="12">
        <v>746</v>
      </c>
      <c r="H28" s="48">
        <v>547</v>
      </c>
      <c r="I28" s="2">
        <v>195</v>
      </c>
      <c r="J28" s="15">
        <v>4</v>
      </c>
    </row>
    <row r="29" spans="4:10" x14ac:dyDescent="0.25">
      <c r="D29" s="67" t="s">
        <v>33</v>
      </c>
      <c r="E29" s="10" t="s">
        <v>34</v>
      </c>
      <c r="F29" s="7"/>
      <c r="G29" s="11">
        <v>1182</v>
      </c>
      <c r="H29" s="49">
        <v>899</v>
      </c>
      <c r="I29" s="1">
        <v>279</v>
      </c>
      <c r="J29" s="16">
        <v>4</v>
      </c>
    </row>
    <row r="30" spans="4:10" x14ac:dyDescent="0.25">
      <c r="D30" s="68"/>
      <c r="E30" s="8" t="s">
        <v>35</v>
      </c>
      <c r="F30" s="9"/>
      <c r="G30" s="12">
        <v>137</v>
      </c>
      <c r="H30" s="48">
        <v>58</v>
      </c>
      <c r="I30" s="2">
        <v>79</v>
      </c>
      <c r="J30" s="15">
        <v>0</v>
      </c>
    </row>
    <row r="31" spans="4:10" x14ac:dyDescent="0.25">
      <c r="D31" s="68"/>
      <c r="E31" s="8" t="s">
        <v>36</v>
      </c>
      <c r="F31" s="9"/>
      <c r="G31" s="12">
        <v>129</v>
      </c>
      <c r="H31" s="48">
        <v>79</v>
      </c>
      <c r="I31" s="2">
        <v>49</v>
      </c>
      <c r="J31" s="15">
        <v>1</v>
      </c>
    </row>
    <row r="32" spans="4:10" x14ac:dyDescent="0.25">
      <c r="D32" s="68"/>
      <c r="E32" s="8" t="s">
        <v>37</v>
      </c>
      <c r="F32" s="9"/>
      <c r="G32" s="12">
        <v>5</v>
      </c>
      <c r="H32" s="48">
        <v>2</v>
      </c>
      <c r="I32" s="2">
        <v>3</v>
      </c>
      <c r="J32" s="15">
        <v>0</v>
      </c>
    </row>
    <row r="33" spans="4:10" x14ac:dyDescent="0.25">
      <c r="D33" s="68"/>
      <c r="E33" s="8" t="s">
        <v>38</v>
      </c>
      <c r="F33" s="9"/>
      <c r="G33" s="12">
        <v>43</v>
      </c>
      <c r="H33" s="48">
        <v>24</v>
      </c>
      <c r="I33" s="2">
        <v>19</v>
      </c>
      <c r="J33" s="15">
        <v>0</v>
      </c>
    </row>
    <row r="34" spans="4:10" x14ac:dyDescent="0.25">
      <c r="D34" s="68"/>
      <c r="E34" s="8" t="s">
        <v>39</v>
      </c>
      <c r="F34" s="9"/>
      <c r="G34" s="12">
        <v>0</v>
      </c>
      <c r="H34" s="48">
        <v>0</v>
      </c>
      <c r="I34" s="2">
        <v>0</v>
      </c>
      <c r="J34" s="15">
        <v>0</v>
      </c>
    </row>
    <row r="35" spans="4:10" x14ac:dyDescent="0.25">
      <c r="D35" s="67" t="s">
        <v>40</v>
      </c>
      <c r="E35" s="10" t="s">
        <v>41</v>
      </c>
      <c r="F35" s="7"/>
      <c r="G35" s="11">
        <v>750</v>
      </c>
      <c r="H35" s="49">
        <v>515</v>
      </c>
      <c r="I35" s="1">
        <v>234</v>
      </c>
      <c r="J35" s="16">
        <v>1</v>
      </c>
    </row>
    <row r="36" spans="4:10" x14ac:dyDescent="0.25">
      <c r="D36" s="68"/>
      <c r="E36" s="8" t="s">
        <v>34</v>
      </c>
      <c r="F36" s="9"/>
      <c r="G36" s="12">
        <v>588</v>
      </c>
      <c r="H36" s="48">
        <v>433</v>
      </c>
      <c r="I36" s="2">
        <v>154</v>
      </c>
      <c r="J36" s="15">
        <v>1</v>
      </c>
    </row>
    <row r="37" spans="4:10" x14ac:dyDescent="0.25">
      <c r="D37" s="68"/>
      <c r="E37" s="8" t="s">
        <v>35</v>
      </c>
      <c r="F37" s="9"/>
      <c r="G37" s="12">
        <v>72</v>
      </c>
      <c r="H37" s="48">
        <v>28</v>
      </c>
      <c r="I37" s="2">
        <v>44</v>
      </c>
      <c r="J37" s="15">
        <v>0</v>
      </c>
    </row>
    <row r="38" spans="4:10" x14ac:dyDescent="0.25">
      <c r="D38" s="68"/>
      <c r="E38" s="8" t="s">
        <v>36</v>
      </c>
      <c r="F38" s="9"/>
      <c r="G38" s="12">
        <v>62</v>
      </c>
      <c r="H38" s="48">
        <v>41</v>
      </c>
      <c r="I38" s="2">
        <v>21</v>
      </c>
      <c r="J38" s="15">
        <v>0</v>
      </c>
    </row>
    <row r="39" spans="4:10" x14ac:dyDescent="0.25">
      <c r="D39" s="68"/>
      <c r="E39" s="8" t="s">
        <v>38</v>
      </c>
      <c r="F39" s="9"/>
      <c r="G39" s="12">
        <v>25</v>
      </c>
      <c r="H39" s="48">
        <v>12</v>
      </c>
      <c r="I39" s="2">
        <v>13</v>
      </c>
      <c r="J39" s="15">
        <v>0</v>
      </c>
    </row>
    <row r="40" spans="4:10" x14ac:dyDescent="0.25">
      <c r="D40" s="68"/>
      <c r="E40" s="8" t="s">
        <v>37</v>
      </c>
      <c r="F40" s="9"/>
      <c r="G40" s="12">
        <v>3</v>
      </c>
      <c r="H40" s="48">
        <v>1</v>
      </c>
      <c r="I40" s="2">
        <v>2</v>
      </c>
      <c r="J40" s="15">
        <v>0</v>
      </c>
    </row>
    <row r="41" spans="4:10" x14ac:dyDescent="0.25">
      <c r="D41" s="68"/>
      <c r="E41" s="8" t="s">
        <v>39</v>
      </c>
      <c r="F41" s="9"/>
      <c r="G41" s="12">
        <v>0</v>
      </c>
      <c r="H41" s="48">
        <v>0</v>
      </c>
      <c r="I41" s="2">
        <v>0</v>
      </c>
      <c r="J41" s="15">
        <v>0</v>
      </c>
    </row>
    <row r="42" spans="4:10" x14ac:dyDescent="0.25">
      <c r="D42" s="68"/>
      <c r="E42" s="8" t="s">
        <v>42</v>
      </c>
      <c r="F42" s="9"/>
      <c r="G42" s="12">
        <v>746</v>
      </c>
      <c r="H42" s="48">
        <v>547</v>
      </c>
      <c r="I42" s="2">
        <v>195</v>
      </c>
      <c r="J42" s="15">
        <v>4</v>
      </c>
    </row>
    <row r="43" spans="4:10" x14ac:dyDescent="0.25">
      <c r="D43" s="68"/>
      <c r="E43" s="8" t="s">
        <v>34</v>
      </c>
      <c r="F43" s="9"/>
      <c r="G43" s="12">
        <v>594</v>
      </c>
      <c r="H43" s="48">
        <v>466</v>
      </c>
      <c r="I43" s="2">
        <v>125</v>
      </c>
      <c r="J43" s="15">
        <v>3</v>
      </c>
    </row>
    <row r="44" spans="4:10" x14ac:dyDescent="0.25">
      <c r="D44" s="68"/>
      <c r="E44" s="8" t="s">
        <v>35</v>
      </c>
      <c r="F44" s="9"/>
      <c r="G44" s="12">
        <v>65</v>
      </c>
      <c r="H44" s="48">
        <v>30</v>
      </c>
      <c r="I44" s="2">
        <v>35</v>
      </c>
      <c r="J44" s="15">
        <v>0</v>
      </c>
    </row>
    <row r="45" spans="4:10" x14ac:dyDescent="0.25">
      <c r="D45" s="68"/>
      <c r="E45" s="8" t="s">
        <v>36</v>
      </c>
      <c r="F45" s="9"/>
      <c r="G45" s="12">
        <v>67</v>
      </c>
      <c r="H45" s="48">
        <v>38</v>
      </c>
      <c r="I45" s="2">
        <v>28</v>
      </c>
      <c r="J45" s="15">
        <v>1</v>
      </c>
    </row>
    <row r="46" spans="4:10" x14ac:dyDescent="0.25">
      <c r="D46" s="68"/>
      <c r="E46" s="8" t="s">
        <v>38</v>
      </c>
      <c r="F46" s="9"/>
      <c r="G46" s="12">
        <v>18</v>
      </c>
      <c r="H46" s="48">
        <v>12</v>
      </c>
      <c r="I46" s="2">
        <v>6</v>
      </c>
      <c r="J46" s="15">
        <v>0</v>
      </c>
    </row>
    <row r="47" spans="4:10" x14ac:dyDescent="0.25">
      <c r="D47" s="68"/>
      <c r="E47" s="8" t="s">
        <v>37</v>
      </c>
      <c r="F47" s="9"/>
      <c r="G47" s="12">
        <v>2</v>
      </c>
      <c r="H47" s="48">
        <v>1</v>
      </c>
      <c r="I47" s="2">
        <v>1</v>
      </c>
      <c r="J47" s="15">
        <v>0</v>
      </c>
    </row>
    <row r="48" spans="4:10" x14ac:dyDescent="0.25">
      <c r="D48" s="68"/>
      <c r="E48" s="8" t="s">
        <v>39</v>
      </c>
      <c r="F48" s="9"/>
      <c r="G48" s="12">
        <v>0</v>
      </c>
      <c r="H48" s="48">
        <v>0</v>
      </c>
      <c r="I48" s="2">
        <v>0</v>
      </c>
      <c r="J48" s="15">
        <v>0</v>
      </c>
    </row>
    <row r="49" spans="4:10" x14ac:dyDescent="0.25">
      <c r="D49" s="67" t="s">
        <v>43</v>
      </c>
      <c r="E49" s="10" t="s">
        <v>44</v>
      </c>
      <c r="F49" s="7"/>
      <c r="G49" s="11">
        <v>309</v>
      </c>
      <c r="H49" s="49">
        <v>161</v>
      </c>
      <c r="I49" s="1">
        <v>147</v>
      </c>
      <c r="J49" s="16">
        <v>1</v>
      </c>
    </row>
    <row r="50" spans="4:10" x14ac:dyDescent="0.25">
      <c r="D50" s="68"/>
      <c r="E50" s="8" t="s">
        <v>45</v>
      </c>
      <c r="F50" s="9"/>
      <c r="G50" s="12">
        <v>149</v>
      </c>
      <c r="H50" s="48">
        <v>77</v>
      </c>
      <c r="I50" s="2">
        <v>71</v>
      </c>
      <c r="J50" s="15">
        <v>1</v>
      </c>
    </row>
    <row r="51" spans="4:10" x14ac:dyDescent="0.25">
      <c r="D51" s="68"/>
      <c r="E51" s="8" t="s">
        <v>46</v>
      </c>
      <c r="F51" s="9"/>
      <c r="G51" s="12">
        <v>160</v>
      </c>
      <c r="H51" s="48">
        <v>84</v>
      </c>
      <c r="I51" s="2">
        <v>76</v>
      </c>
      <c r="J51" s="15">
        <v>0</v>
      </c>
    </row>
    <row r="52" spans="4:10" x14ac:dyDescent="0.25">
      <c r="D52" s="68"/>
      <c r="E52" s="8" t="s">
        <v>47</v>
      </c>
      <c r="F52" s="9"/>
      <c r="G52" s="12">
        <v>1182</v>
      </c>
      <c r="H52" s="48">
        <v>899</v>
      </c>
      <c r="I52" s="2">
        <v>279</v>
      </c>
      <c r="J52" s="15">
        <v>4</v>
      </c>
    </row>
    <row r="53" spans="4:10" x14ac:dyDescent="0.25">
      <c r="D53" s="68"/>
      <c r="E53" s="8" t="s">
        <v>48</v>
      </c>
      <c r="F53" s="9"/>
      <c r="G53" s="12">
        <v>175</v>
      </c>
      <c r="H53" s="48">
        <v>113</v>
      </c>
      <c r="I53" s="2">
        <v>61</v>
      </c>
      <c r="J53" s="15">
        <v>1</v>
      </c>
    </row>
    <row r="54" spans="4:10" x14ac:dyDescent="0.25">
      <c r="D54" s="68"/>
      <c r="E54" s="8" t="s">
        <v>49</v>
      </c>
      <c r="F54" s="9"/>
      <c r="G54" s="12">
        <v>169</v>
      </c>
      <c r="H54" s="48">
        <v>131</v>
      </c>
      <c r="I54" s="2">
        <v>38</v>
      </c>
      <c r="J54" s="15">
        <v>0</v>
      </c>
    </row>
    <row r="55" spans="4:10" x14ac:dyDescent="0.25">
      <c r="D55" s="68"/>
      <c r="E55" s="8" t="s">
        <v>50</v>
      </c>
      <c r="F55" s="9"/>
      <c r="G55" s="12">
        <v>176</v>
      </c>
      <c r="H55" s="48">
        <v>140</v>
      </c>
      <c r="I55" s="2">
        <v>33</v>
      </c>
      <c r="J55" s="15">
        <v>3</v>
      </c>
    </row>
    <row r="56" spans="4:10" x14ac:dyDescent="0.25">
      <c r="D56" s="68"/>
      <c r="E56" s="8" t="s">
        <v>51</v>
      </c>
      <c r="F56" s="9"/>
      <c r="G56" s="12">
        <v>183</v>
      </c>
      <c r="H56" s="48">
        <v>141</v>
      </c>
      <c r="I56" s="2">
        <v>42</v>
      </c>
      <c r="J56" s="15">
        <v>0</v>
      </c>
    </row>
    <row r="57" spans="4:10" x14ac:dyDescent="0.25">
      <c r="D57" s="68"/>
      <c r="E57" s="8" t="s">
        <v>52</v>
      </c>
      <c r="F57" s="9"/>
      <c r="G57" s="12">
        <v>230</v>
      </c>
      <c r="H57" s="48">
        <v>177</v>
      </c>
      <c r="I57" s="2">
        <v>53</v>
      </c>
      <c r="J57" s="15">
        <v>0</v>
      </c>
    </row>
    <row r="58" spans="4:10" x14ac:dyDescent="0.25">
      <c r="D58" s="68"/>
      <c r="E58" s="8" t="s">
        <v>53</v>
      </c>
      <c r="F58" s="9"/>
      <c r="G58" s="12">
        <v>249</v>
      </c>
      <c r="H58" s="48">
        <v>197</v>
      </c>
      <c r="I58" s="2">
        <v>52</v>
      </c>
      <c r="J58" s="15">
        <v>0</v>
      </c>
    </row>
    <row r="59" spans="4:10" x14ac:dyDescent="0.25">
      <c r="D59" s="68"/>
      <c r="E59" s="8" t="s">
        <v>37</v>
      </c>
      <c r="F59" s="9"/>
      <c r="G59" s="12">
        <v>5</v>
      </c>
      <c r="H59" s="48">
        <v>2</v>
      </c>
      <c r="I59" s="2">
        <v>3</v>
      </c>
      <c r="J59" s="15">
        <v>0</v>
      </c>
    </row>
    <row r="60" spans="4:10" x14ac:dyDescent="0.25">
      <c r="D60" s="69"/>
      <c r="E60" s="35" t="s">
        <v>39</v>
      </c>
      <c r="F60" s="31"/>
      <c r="G60" s="25">
        <v>0</v>
      </c>
      <c r="H60" s="53">
        <v>0</v>
      </c>
      <c r="I60" s="6">
        <v>0</v>
      </c>
      <c r="J60" s="40">
        <v>0</v>
      </c>
    </row>
  </sheetData>
  <mergeCells count="7">
    <mergeCell ref="D35:D48"/>
    <mergeCell ref="D49:D60"/>
    <mergeCell ref="D8:F10"/>
    <mergeCell ref="D12:D19"/>
    <mergeCell ref="D20:D26"/>
    <mergeCell ref="D27:D28"/>
    <mergeCell ref="D29:D34"/>
  </mergeCells>
  <phoneticPr fontId="4"/>
  <pageMargins left="0.7" right="0.7" top="0.75" bottom="0.75" header="0.3" footer="0.3"/>
  <pageSetup paperSize="9" scale="63" pageOrder="overThenDown" orientation="landscape"/>
  <headerFooter>
    <oddFooter>&amp;CN(22)</oddFooter>
  </headerFooter>
  <rowBreaks count="1" manualBreakCount="1">
    <brk id="60" max="16383" man="1"/>
  </rowBreak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4:CJ59"/>
  <sheetViews>
    <sheetView workbookViewId="0"/>
  </sheetViews>
  <sheetFormatPr defaultColWidth="8.8984375" defaultRowHeight="12.6" x14ac:dyDescent="0.25"/>
  <cols>
    <col min="1" max="1" width="3.59765625" style="24" customWidth="1"/>
    <col min="2" max="2" width="4.59765625" style="24" customWidth="1"/>
    <col min="3" max="4" width="7.59765625" style="24" customWidth="1"/>
    <col min="5" max="5" width="16.59765625" style="24" customWidth="1"/>
    <col min="6" max="6" width="5.59765625" style="24" customWidth="1"/>
    <col min="7" max="88" width="8.59765625" style="24" customWidth="1"/>
    <col min="89" max="16384" width="8.8984375" style="24"/>
  </cols>
  <sheetData>
    <row r="4" spans="2:88" x14ac:dyDescent="0.25">
      <c r="B4" s="32" t="str">
        <f xml:space="preserve"> HYPERLINK("#'目次'!B29", "[23]")</f>
        <v>[23]</v>
      </c>
      <c r="C4" s="19" t="s">
        <v>456</v>
      </c>
    </row>
    <row r="5" spans="2:88" x14ac:dyDescent="0.25">
      <c r="C5" s="24" t="s">
        <v>457</v>
      </c>
    </row>
    <row r="7" spans="2:88" x14ac:dyDescent="0.25">
      <c r="C7" s="19" t="s">
        <v>11</v>
      </c>
    </row>
    <row r="8" spans="2:88" ht="50.4" x14ac:dyDescent="0.25">
      <c r="D8" s="63"/>
      <c r="E8" s="64"/>
      <c r="F8" s="64"/>
      <c r="G8" s="38" t="s">
        <v>12</v>
      </c>
      <c r="H8" s="33" t="s">
        <v>458</v>
      </c>
      <c r="I8" s="5" t="s">
        <v>459</v>
      </c>
      <c r="J8" s="5" t="s">
        <v>460</v>
      </c>
      <c r="K8" s="5" t="s">
        <v>461</v>
      </c>
      <c r="L8" s="5" t="s">
        <v>462</v>
      </c>
      <c r="M8" s="5" t="s">
        <v>463</v>
      </c>
      <c r="N8" s="5" t="s">
        <v>464</v>
      </c>
      <c r="O8" s="5" t="s">
        <v>465</v>
      </c>
      <c r="P8" s="5" t="s">
        <v>466</v>
      </c>
      <c r="Q8" s="5" t="s">
        <v>467</v>
      </c>
      <c r="R8" s="5" t="s">
        <v>468</v>
      </c>
      <c r="S8" s="5" t="s">
        <v>469</v>
      </c>
      <c r="T8" s="5" t="s">
        <v>470</v>
      </c>
      <c r="U8" s="5" t="s">
        <v>471</v>
      </c>
      <c r="V8" s="5" t="s">
        <v>472</v>
      </c>
      <c r="W8" s="5" t="s">
        <v>473</v>
      </c>
      <c r="X8" s="5" t="s">
        <v>474</v>
      </c>
      <c r="Y8" s="5" t="s">
        <v>475</v>
      </c>
      <c r="Z8" s="5" t="s">
        <v>476</v>
      </c>
      <c r="AA8" s="5" t="s">
        <v>477</v>
      </c>
      <c r="AB8" s="5" t="s">
        <v>191</v>
      </c>
      <c r="AC8" s="5" t="s">
        <v>478</v>
      </c>
      <c r="AD8" s="5" t="s">
        <v>479</v>
      </c>
      <c r="AE8" s="5" t="s">
        <v>480</v>
      </c>
      <c r="AF8" s="5" t="s">
        <v>481</v>
      </c>
      <c r="AG8" s="5" t="s">
        <v>482</v>
      </c>
      <c r="AH8" s="5" t="s">
        <v>483</v>
      </c>
      <c r="AI8" s="5" t="s">
        <v>484</v>
      </c>
      <c r="AJ8" s="5" t="s">
        <v>485</v>
      </c>
      <c r="AK8" s="5" t="s">
        <v>486</v>
      </c>
      <c r="AL8" s="5" t="s">
        <v>225</v>
      </c>
      <c r="AM8" s="5" t="s">
        <v>487</v>
      </c>
      <c r="AN8" s="5" t="s">
        <v>488</v>
      </c>
      <c r="AO8" s="5" t="s">
        <v>489</v>
      </c>
      <c r="AP8" s="5" t="s">
        <v>92</v>
      </c>
      <c r="AQ8" s="5" t="s">
        <v>88</v>
      </c>
      <c r="AR8" s="5" t="s">
        <v>95</v>
      </c>
      <c r="AS8" s="5" t="s">
        <v>490</v>
      </c>
      <c r="AT8" s="5" t="s">
        <v>97</v>
      </c>
      <c r="AU8" s="5" t="s">
        <v>104</v>
      </c>
      <c r="AV8" s="5" t="s">
        <v>491</v>
      </c>
      <c r="AW8" s="5" t="s">
        <v>91</v>
      </c>
      <c r="AX8" s="5" t="s">
        <v>93</v>
      </c>
      <c r="AY8" s="5" t="s">
        <v>102</v>
      </c>
      <c r="AZ8" s="5" t="s">
        <v>108</v>
      </c>
      <c r="BA8" s="5" t="s">
        <v>99</v>
      </c>
      <c r="BB8" s="5" t="s">
        <v>89</v>
      </c>
      <c r="BC8" s="5" t="s">
        <v>127</v>
      </c>
      <c r="BD8" s="5" t="s">
        <v>118</v>
      </c>
      <c r="BE8" s="5" t="s">
        <v>130</v>
      </c>
      <c r="BF8" s="5" t="s">
        <v>128</v>
      </c>
      <c r="BG8" s="5" t="s">
        <v>492</v>
      </c>
      <c r="BH8" s="5" t="s">
        <v>493</v>
      </c>
      <c r="BI8" s="5" t="s">
        <v>125</v>
      </c>
      <c r="BJ8" s="5" t="s">
        <v>166</v>
      </c>
      <c r="BK8" s="5" t="s">
        <v>131</v>
      </c>
      <c r="BL8" s="5" t="s">
        <v>184</v>
      </c>
      <c r="BM8" s="5" t="s">
        <v>185</v>
      </c>
      <c r="BN8" s="5" t="s">
        <v>116</v>
      </c>
      <c r="BO8" s="5" t="s">
        <v>146</v>
      </c>
      <c r="BP8" s="5" t="s">
        <v>148</v>
      </c>
      <c r="BQ8" s="5" t="s">
        <v>494</v>
      </c>
      <c r="BR8" s="5" t="s">
        <v>189</v>
      </c>
      <c r="BS8" s="5" t="s">
        <v>495</v>
      </c>
      <c r="BT8" s="5" t="s">
        <v>496</v>
      </c>
      <c r="BU8" s="5" t="s">
        <v>197</v>
      </c>
      <c r="BV8" s="5" t="s">
        <v>117</v>
      </c>
      <c r="BW8" s="5" t="s">
        <v>206</v>
      </c>
      <c r="BX8" s="5" t="s">
        <v>497</v>
      </c>
      <c r="BY8" s="5" t="s">
        <v>498</v>
      </c>
      <c r="BZ8" s="5" t="s">
        <v>499</v>
      </c>
      <c r="CA8" s="5" t="s">
        <v>500</v>
      </c>
      <c r="CB8" s="5" t="s">
        <v>224</v>
      </c>
      <c r="CC8" s="5" t="s">
        <v>501</v>
      </c>
      <c r="CD8" s="5" t="s">
        <v>502</v>
      </c>
      <c r="CE8" s="5" t="s">
        <v>37</v>
      </c>
      <c r="CF8" s="5" t="s">
        <v>231</v>
      </c>
      <c r="CG8" s="5" t="s">
        <v>232</v>
      </c>
      <c r="CH8" s="5" t="s">
        <v>503</v>
      </c>
      <c r="CI8" s="5" t="s">
        <v>504</v>
      </c>
      <c r="CJ8" s="29" t="s">
        <v>505</v>
      </c>
    </row>
    <row r="9" spans="2:88" x14ac:dyDescent="0.25">
      <c r="D9" s="65"/>
      <c r="E9" s="66"/>
      <c r="F9" s="66"/>
      <c r="G9" s="37"/>
      <c r="H9" s="34"/>
      <c r="I9" s="4"/>
      <c r="J9" s="4"/>
      <c r="K9" s="4"/>
      <c r="L9" s="4"/>
      <c r="M9" s="4"/>
      <c r="N9" s="4"/>
      <c r="O9" s="4"/>
      <c r="P9" s="4"/>
      <c r="Q9" s="4"/>
      <c r="R9" s="4"/>
      <c r="S9" s="4"/>
      <c r="T9" s="4"/>
      <c r="U9" s="4"/>
      <c r="V9" s="4"/>
      <c r="W9" s="4"/>
      <c r="X9" s="4"/>
      <c r="Y9" s="4"/>
      <c r="Z9" s="4"/>
      <c r="AA9" s="4"/>
      <c r="AB9" s="4"/>
      <c r="AC9" s="4"/>
      <c r="AD9" s="4"/>
      <c r="AE9" s="4"/>
      <c r="AF9" s="4"/>
      <c r="AG9" s="4"/>
      <c r="AH9" s="4"/>
      <c r="AI9" s="4"/>
      <c r="AJ9" s="4"/>
      <c r="AK9" s="4"/>
      <c r="AL9" s="4"/>
      <c r="AM9" s="4"/>
      <c r="AN9" s="4"/>
      <c r="AO9" s="4"/>
      <c r="AP9" s="4"/>
      <c r="AQ9" s="4"/>
      <c r="AR9" s="4"/>
      <c r="AS9" s="4"/>
      <c r="AT9" s="4"/>
      <c r="AU9" s="4"/>
      <c r="AV9" s="4"/>
      <c r="AW9" s="4"/>
      <c r="AX9" s="4"/>
      <c r="AY9" s="4"/>
      <c r="AZ9" s="4"/>
      <c r="BA9" s="4"/>
      <c r="BB9" s="4"/>
      <c r="BC9" s="4"/>
      <c r="BD9" s="4"/>
      <c r="BE9" s="4"/>
      <c r="BF9" s="4"/>
      <c r="BG9" s="4"/>
      <c r="BH9" s="4"/>
      <c r="BI9" s="4"/>
      <c r="BJ9" s="4"/>
      <c r="BK9" s="4"/>
      <c r="BL9" s="4"/>
      <c r="BM9" s="4"/>
      <c r="BN9" s="4"/>
      <c r="BO9" s="4"/>
      <c r="BP9" s="4"/>
      <c r="BQ9" s="4"/>
      <c r="BR9" s="4"/>
      <c r="BS9" s="4"/>
      <c r="BT9" s="4"/>
      <c r="BU9" s="4"/>
      <c r="BV9" s="4"/>
      <c r="BW9" s="4"/>
      <c r="BX9" s="4"/>
      <c r="BY9" s="4"/>
      <c r="BZ9" s="4"/>
      <c r="CA9" s="4"/>
      <c r="CB9" s="4"/>
      <c r="CC9" s="4"/>
      <c r="CD9" s="4"/>
      <c r="CE9" s="4"/>
      <c r="CF9" s="4"/>
      <c r="CG9" s="4"/>
      <c r="CH9" s="4"/>
      <c r="CI9" s="4"/>
      <c r="CJ9" s="26"/>
    </row>
    <row r="10" spans="2:88" x14ac:dyDescent="0.25">
      <c r="D10" s="30"/>
      <c r="E10" s="28" t="s">
        <v>12</v>
      </c>
      <c r="F10" s="36"/>
      <c r="G10" s="27">
        <v>1062</v>
      </c>
      <c r="H10" s="3">
        <v>230</v>
      </c>
      <c r="I10" s="3">
        <v>73</v>
      </c>
      <c r="J10" s="3">
        <v>141</v>
      </c>
      <c r="K10" s="3">
        <v>266</v>
      </c>
      <c r="L10" s="3">
        <v>16</v>
      </c>
      <c r="M10" s="3">
        <v>219</v>
      </c>
      <c r="N10" s="3">
        <v>14</v>
      </c>
      <c r="O10" s="3">
        <v>4</v>
      </c>
      <c r="P10" s="3">
        <v>4</v>
      </c>
      <c r="Q10" s="3">
        <v>1</v>
      </c>
      <c r="R10" s="3">
        <v>1</v>
      </c>
      <c r="S10" s="3">
        <v>1</v>
      </c>
      <c r="T10" s="3">
        <v>2</v>
      </c>
      <c r="U10" s="3">
        <v>3</v>
      </c>
      <c r="V10" s="3">
        <v>4</v>
      </c>
      <c r="W10" s="3">
        <v>1</v>
      </c>
      <c r="X10" s="3">
        <v>1</v>
      </c>
      <c r="Y10" s="3">
        <v>1</v>
      </c>
      <c r="Z10" s="3">
        <v>1</v>
      </c>
      <c r="AA10" s="3">
        <v>1</v>
      </c>
      <c r="AB10" s="3">
        <v>7</v>
      </c>
      <c r="AC10" s="3">
        <v>1</v>
      </c>
      <c r="AD10" s="3">
        <v>35</v>
      </c>
      <c r="AE10" s="3">
        <v>5</v>
      </c>
      <c r="AF10" s="3">
        <v>1</v>
      </c>
      <c r="AG10" s="3">
        <v>4</v>
      </c>
      <c r="AH10" s="3">
        <v>1</v>
      </c>
      <c r="AI10" s="3">
        <v>1</v>
      </c>
      <c r="AJ10" s="3">
        <v>3</v>
      </c>
      <c r="AK10" s="3">
        <v>2</v>
      </c>
      <c r="AL10" s="3">
        <v>1</v>
      </c>
      <c r="AM10" s="3">
        <v>2</v>
      </c>
      <c r="AN10" s="3">
        <v>3</v>
      </c>
      <c r="AO10" s="3">
        <v>3</v>
      </c>
      <c r="AP10" s="3">
        <v>43</v>
      </c>
      <c r="AQ10" s="3">
        <v>130</v>
      </c>
      <c r="AR10" s="3">
        <v>43</v>
      </c>
      <c r="AS10" s="3">
        <v>37</v>
      </c>
      <c r="AT10" s="3">
        <v>7</v>
      </c>
      <c r="AU10" s="3">
        <v>10</v>
      </c>
      <c r="AV10" s="3">
        <v>17</v>
      </c>
      <c r="AW10" s="3">
        <v>3</v>
      </c>
      <c r="AX10" s="3">
        <v>4</v>
      </c>
      <c r="AY10" s="3">
        <v>2</v>
      </c>
      <c r="AZ10" s="3">
        <v>1</v>
      </c>
      <c r="BA10" s="3">
        <v>2</v>
      </c>
      <c r="BB10" s="3">
        <v>1</v>
      </c>
      <c r="BC10" s="3">
        <v>356</v>
      </c>
      <c r="BD10" s="3">
        <v>35</v>
      </c>
      <c r="BE10" s="3">
        <v>16</v>
      </c>
      <c r="BF10" s="3">
        <v>42</v>
      </c>
      <c r="BG10" s="3">
        <v>103</v>
      </c>
      <c r="BH10" s="3">
        <v>74</v>
      </c>
      <c r="BI10" s="3">
        <v>13</v>
      </c>
      <c r="BJ10" s="3">
        <v>1</v>
      </c>
      <c r="BK10" s="3">
        <v>2</v>
      </c>
      <c r="BL10" s="3">
        <v>3</v>
      </c>
      <c r="BM10" s="3">
        <v>5</v>
      </c>
      <c r="BN10" s="3">
        <v>10</v>
      </c>
      <c r="BO10" s="3">
        <v>3</v>
      </c>
      <c r="BP10" s="3">
        <v>1</v>
      </c>
      <c r="BQ10" s="3">
        <v>1</v>
      </c>
      <c r="BR10" s="3">
        <v>1</v>
      </c>
      <c r="BS10" s="3">
        <v>3</v>
      </c>
      <c r="BT10" s="3">
        <v>3</v>
      </c>
      <c r="BU10" s="3">
        <v>1</v>
      </c>
      <c r="BV10" s="3">
        <v>7</v>
      </c>
      <c r="BW10" s="3">
        <v>1</v>
      </c>
      <c r="BX10" s="3">
        <v>1</v>
      </c>
      <c r="BY10" s="3">
        <v>3</v>
      </c>
      <c r="BZ10" s="3">
        <v>1</v>
      </c>
      <c r="CA10" s="3">
        <v>3</v>
      </c>
      <c r="CB10" s="3">
        <v>1</v>
      </c>
      <c r="CC10" s="3">
        <v>1</v>
      </c>
      <c r="CD10" s="3">
        <v>1</v>
      </c>
      <c r="CE10" s="3">
        <v>1</v>
      </c>
      <c r="CF10" s="3">
        <v>1</v>
      </c>
      <c r="CG10" s="3">
        <v>2046</v>
      </c>
      <c r="CH10" s="3">
        <v>735</v>
      </c>
      <c r="CI10" s="3">
        <v>294</v>
      </c>
      <c r="CJ10" s="41">
        <v>581</v>
      </c>
    </row>
    <row r="11" spans="2:88" x14ac:dyDescent="0.25">
      <c r="D11" s="67" t="s">
        <v>21</v>
      </c>
      <c r="E11" s="10" t="s">
        <v>13</v>
      </c>
      <c r="F11" s="7"/>
      <c r="G11" s="11">
        <v>38</v>
      </c>
      <c r="H11" s="13">
        <v>8</v>
      </c>
      <c r="I11" s="1">
        <v>5</v>
      </c>
      <c r="J11" s="1">
        <v>8</v>
      </c>
      <c r="K11" s="1">
        <v>10</v>
      </c>
      <c r="L11" s="1">
        <v>0</v>
      </c>
      <c r="M11" s="1">
        <v>8</v>
      </c>
      <c r="N11" s="1">
        <v>0</v>
      </c>
      <c r="O11" s="1">
        <v>0</v>
      </c>
      <c r="P11" s="1">
        <v>0</v>
      </c>
      <c r="Q11" s="1">
        <v>0</v>
      </c>
      <c r="R11" s="1">
        <v>0</v>
      </c>
      <c r="S11" s="1">
        <v>0</v>
      </c>
      <c r="T11" s="1">
        <v>0</v>
      </c>
      <c r="U11" s="1">
        <v>0</v>
      </c>
      <c r="V11" s="1">
        <v>0</v>
      </c>
      <c r="W11" s="1">
        <v>0</v>
      </c>
      <c r="X11" s="1">
        <v>0</v>
      </c>
      <c r="Y11" s="1">
        <v>0</v>
      </c>
      <c r="Z11" s="1">
        <v>0</v>
      </c>
      <c r="AA11" s="1">
        <v>0</v>
      </c>
      <c r="AB11" s="1">
        <v>0</v>
      </c>
      <c r="AC11" s="1">
        <v>0</v>
      </c>
      <c r="AD11" s="1">
        <v>1</v>
      </c>
      <c r="AE11" s="1">
        <v>0</v>
      </c>
      <c r="AF11" s="1">
        <v>0</v>
      </c>
      <c r="AG11" s="1">
        <v>0</v>
      </c>
      <c r="AH11" s="1">
        <v>0</v>
      </c>
      <c r="AI11" s="1">
        <v>0</v>
      </c>
      <c r="AJ11" s="1">
        <v>0</v>
      </c>
      <c r="AK11" s="1">
        <v>0</v>
      </c>
      <c r="AL11" s="1">
        <v>0</v>
      </c>
      <c r="AM11" s="1">
        <v>0</v>
      </c>
      <c r="AN11" s="1">
        <v>0</v>
      </c>
      <c r="AO11" s="1">
        <v>0</v>
      </c>
      <c r="AP11" s="1">
        <v>2</v>
      </c>
      <c r="AQ11" s="1">
        <v>5</v>
      </c>
      <c r="AR11" s="1">
        <v>1</v>
      </c>
      <c r="AS11" s="1">
        <v>1</v>
      </c>
      <c r="AT11" s="1">
        <v>0</v>
      </c>
      <c r="AU11" s="1">
        <v>1</v>
      </c>
      <c r="AV11" s="1">
        <v>1</v>
      </c>
      <c r="AW11" s="1">
        <v>0</v>
      </c>
      <c r="AX11" s="1">
        <v>0</v>
      </c>
      <c r="AY11" s="1">
        <v>0</v>
      </c>
      <c r="AZ11" s="1">
        <v>0</v>
      </c>
      <c r="BA11" s="1">
        <v>0</v>
      </c>
      <c r="BB11" s="1">
        <v>0</v>
      </c>
      <c r="BC11" s="1">
        <v>10</v>
      </c>
      <c r="BD11" s="1">
        <v>1</v>
      </c>
      <c r="BE11" s="1">
        <v>1</v>
      </c>
      <c r="BF11" s="1">
        <v>1</v>
      </c>
      <c r="BG11" s="1">
        <v>3</v>
      </c>
      <c r="BH11" s="1">
        <v>2</v>
      </c>
      <c r="BI11" s="1">
        <v>0</v>
      </c>
      <c r="BJ11" s="1">
        <v>0</v>
      </c>
      <c r="BK11" s="1">
        <v>0</v>
      </c>
      <c r="BL11" s="1">
        <v>0</v>
      </c>
      <c r="BM11" s="1">
        <v>0</v>
      </c>
      <c r="BN11" s="1">
        <v>0</v>
      </c>
      <c r="BO11" s="1">
        <v>3</v>
      </c>
      <c r="BP11" s="1">
        <v>1</v>
      </c>
      <c r="BQ11" s="1">
        <v>0</v>
      </c>
      <c r="BR11" s="1">
        <v>0</v>
      </c>
      <c r="BS11" s="1">
        <v>0</v>
      </c>
      <c r="BT11" s="1">
        <v>0</v>
      </c>
      <c r="BU11" s="1">
        <v>0</v>
      </c>
      <c r="BV11" s="1">
        <v>0</v>
      </c>
      <c r="BW11" s="1">
        <v>0</v>
      </c>
      <c r="BX11" s="1">
        <v>0</v>
      </c>
      <c r="BY11" s="1">
        <v>0</v>
      </c>
      <c r="BZ11" s="1">
        <v>0</v>
      </c>
      <c r="CA11" s="1">
        <v>0</v>
      </c>
      <c r="CB11" s="1">
        <v>0</v>
      </c>
      <c r="CC11" s="1">
        <v>0</v>
      </c>
      <c r="CD11" s="1">
        <v>0</v>
      </c>
      <c r="CE11" s="1">
        <v>0</v>
      </c>
      <c r="CF11" s="1">
        <v>1</v>
      </c>
      <c r="CG11" s="1">
        <v>73</v>
      </c>
      <c r="CH11" s="1">
        <v>30</v>
      </c>
      <c r="CI11" s="1">
        <v>10</v>
      </c>
      <c r="CJ11" s="16">
        <v>20</v>
      </c>
    </row>
    <row r="12" spans="2:88" x14ac:dyDescent="0.25">
      <c r="D12" s="68"/>
      <c r="E12" s="8" t="s">
        <v>14</v>
      </c>
      <c r="F12" s="9"/>
      <c r="G12" s="12">
        <v>68</v>
      </c>
      <c r="H12" s="14">
        <v>12</v>
      </c>
      <c r="I12" s="2">
        <v>5</v>
      </c>
      <c r="J12" s="2">
        <v>2</v>
      </c>
      <c r="K12" s="2">
        <v>12</v>
      </c>
      <c r="L12" s="2">
        <v>1</v>
      </c>
      <c r="M12" s="2">
        <v>10</v>
      </c>
      <c r="N12" s="2">
        <v>0</v>
      </c>
      <c r="O12" s="2">
        <v>0</v>
      </c>
      <c r="P12" s="2">
        <v>0</v>
      </c>
      <c r="Q12" s="2">
        <v>0</v>
      </c>
      <c r="R12" s="2">
        <v>0</v>
      </c>
      <c r="S12" s="2">
        <v>0</v>
      </c>
      <c r="T12" s="2">
        <v>0</v>
      </c>
      <c r="U12" s="2">
        <v>1</v>
      </c>
      <c r="V12" s="2">
        <v>0</v>
      </c>
      <c r="W12" s="2">
        <v>0</v>
      </c>
      <c r="X12" s="2">
        <v>0</v>
      </c>
      <c r="Y12" s="2">
        <v>0</v>
      </c>
      <c r="Z12" s="2">
        <v>0</v>
      </c>
      <c r="AA12" s="2">
        <v>0</v>
      </c>
      <c r="AB12" s="2">
        <v>0</v>
      </c>
      <c r="AC12" s="2">
        <v>0</v>
      </c>
      <c r="AD12" s="2">
        <v>3</v>
      </c>
      <c r="AE12" s="2">
        <v>1</v>
      </c>
      <c r="AF12" s="2">
        <v>1</v>
      </c>
      <c r="AG12" s="2">
        <v>0</v>
      </c>
      <c r="AH12" s="2">
        <v>0</v>
      </c>
      <c r="AI12" s="2">
        <v>0</v>
      </c>
      <c r="AJ12" s="2">
        <v>0</v>
      </c>
      <c r="AK12" s="2">
        <v>0</v>
      </c>
      <c r="AL12" s="2">
        <v>0</v>
      </c>
      <c r="AM12" s="2">
        <v>0</v>
      </c>
      <c r="AN12" s="2">
        <v>0</v>
      </c>
      <c r="AO12" s="2">
        <v>0</v>
      </c>
      <c r="AP12" s="2">
        <v>9</v>
      </c>
      <c r="AQ12" s="2">
        <v>9</v>
      </c>
      <c r="AR12" s="2">
        <v>3</v>
      </c>
      <c r="AS12" s="2">
        <v>1</v>
      </c>
      <c r="AT12" s="2">
        <v>0</v>
      </c>
      <c r="AU12" s="2">
        <v>1</v>
      </c>
      <c r="AV12" s="2">
        <v>1</v>
      </c>
      <c r="AW12" s="2">
        <v>0</v>
      </c>
      <c r="AX12" s="2">
        <v>0</v>
      </c>
      <c r="AY12" s="2">
        <v>0</v>
      </c>
      <c r="AZ12" s="2">
        <v>0</v>
      </c>
      <c r="BA12" s="2">
        <v>0</v>
      </c>
      <c r="BB12" s="2">
        <v>0</v>
      </c>
      <c r="BC12" s="2">
        <v>23</v>
      </c>
      <c r="BD12" s="2">
        <v>1</v>
      </c>
      <c r="BE12" s="2">
        <v>1</v>
      </c>
      <c r="BF12" s="2">
        <v>2</v>
      </c>
      <c r="BG12" s="2">
        <v>3</v>
      </c>
      <c r="BH12" s="2">
        <v>2</v>
      </c>
      <c r="BI12" s="2">
        <v>1</v>
      </c>
      <c r="BJ12" s="2">
        <v>0</v>
      </c>
      <c r="BK12" s="2">
        <v>0</v>
      </c>
      <c r="BL12" s="2">
        <v>0</v>
      </c>
      <c r="BM12" s="2">
        <v>0</v>
      </c>
      <c r="BN12" s="2">
        <v>0</v>
      </c>
      <c r="BO12" s="2">
        <v>0</v>
      </c>
      <c r="BP12" s="2">
        <v>0</v>
      </c>
      <c r="BQ12" s="2">
        <v>0</v>
      </c>
      <c r="BR12" s="2">
        <v>0</v>
      </c>
      <c r="BS12" s="2">
        <v>0</v>
      </c>
      <c r="BT12" s="2">
        <v>0</v>
      </c>
      <c r="BU12" s="2">
        <v>1</v>
      </c>
      <c r="BV12" s="2">
        <v>0</v>
      </c>
      <c r="BW12" s="2">
        <v>0</v>
      </c>
      <c r="BX12" s="2">
        <v>0</v>
      </c>
      <c r="BY12" s="2">
        <v>1</v>
      </c>
      <c r="BZ12" s="2">
        <v>0</v>
      </c>
      <c r="CA12" s="2">
        <v>0</v>
      </c>
      <c r="CB12" s="2">
        <v>0</v>
      </c>
      <c r="CC12" s="2">
        <v>0</v>
      </c>
      <c r="CD12" s="2">
        <v>0</v>
      </c>
      <c r="CE12" s="2">
        <v>0</v>
      </c>
      <c r="CF12" s="2">
        <v>0</v>
      </c>
      <c r="CG12" s="2">
        <v>107</v>
      </c>
      <c r="CH12" s="2">
        <v>38</v>
      </c>
      <c r="CI12" s="2">
        <v>24</v>
      </c>
      <c r="CJ12" s="15">
        <v>32</v>
      </c>
    </row>
    <row r="13" spans="2:88" x14ac:dyDescent="0.25">
      <c r="D13" s="68"/>
      <c r="E13" s="8" t="s">
        <v>15</v>
      </c>
      <c r="F13" s="9"/>
      <c r="G13" s="12">
        <v>312</v>
      </c>
      <c r="H13" s="14">
        <v>72</v>
      </c>
      <c r="I13" s="2">
        <v>8</v>
      </c>
      <c r="J13" s="2">
        <v>20</v>
      </c>
      <c r="K13" s="2">
        <v>89</v>
      </c>
      <c r="L13" s="2">
        <v>10</v>
      </c>
      <c r="M13" s="2">
        <v>60</v>
      </c>
      <c r="N13" s="2">
        <v>5</v>
      </c>
      <c r="O13" s="2">
        <v>0</v>
      </c>
      <c r="P13" s="2">
        <v>3</v>
      </c>
      <c r="Q13" s="2">
        <v>1</v>
      </c>
      <c r="R13" s="2">
        <v>1</v>
      </c>
      <c r="S13" s="2">
        <v>0</v>
      </c>
      <c r="T13" s="2">
        <v>0</v>
      </c>
      <c r="U13" s="2">
        <v>1</v>
      </c>
      <c r="V13" s="2">
        <v>1</v>
      </c>
      <c r="W13" s="2">
        <v>0</v>
      </c>
      <c r="X13" s="2">
        <v>0</v>
      </c>
      <c r="Y13" s="2">
        <v>0</v>
      </c>
      <c r="Z13" s="2">
        <v>0</v>
      </c>
      <c r="AA13" s="2">
        <v>0</v>
      </c>
      <c r="AB13" s="2">
        <v>5</v>
      </c>
      <c r="AC13" s="2">
        <v>0</v>
      </c>
      <c r="AD13" s="2">
        <v>6</v>
      </c>
      <c r="AE13" s="2">
        <v>2</v>
      </c>
      <c r="AF13" s="2">
        <v>0</v>
      </c>
      <c r="AG13" s="2">
        <v>1</v>
      </c>
      <c r="AH13" s="2">
        <v>0</v>
      </c>
      <c r="AI13" s="2">
        <v>0</v>
      </c>
      <c r="AJ13" s="2">
        <v>2</v>
      </c>
      <c r="AK13" s="2">
        <v>0</v>
      </c>
      <c r="AL13" s="2">
        <v>0</v>
      </c>
      <c r="AM13" s="2">
        <v>2</v>
      </c>
      <c r="AN13" s="2">
        <v>2</v>
      </c>
      <c r="AO13" s="2">
        <v>1</v>
      </c>
      <c r="AP13" s="2">
        <v>11</v>
      </c>
      <c r="AQ13" s="2">
        <v>45</v>
      </c>
      <c r="AR13" s="2">
        <v>13</v>
      </c>
      <c r="AS13" s="2">
        <v>16</v>
      </c>
      <c r="AT13" s="2">
        <v>2</v>
      </c>
      <c r="AU13" s="2">
        <v>1</v>
      </c>
      <c r="AV13" s="2">
        <v>2</v>
      </c>
      <c r="AW13" s="2">
        <v>1</v>
      </c>
      <c r="AX13" s="2">
        <v>0</v>
      </c>
      <c r="AY13" s="2">
        <v>1</v>
      </c>
      <c r="AZ13" s="2">
        <v>0</v>
      </c>
      <c r="BA13" s="2">
        <v>1</v>
      </c>
      <c r="BB13" s="2">
        <v>1</v>
      </c>
      <c r="BC13" s="2">
        <v>118</v>
      </c>
      <c r="BD13" s="2">
        <v>9</v>
      </c>
      <c r="BE13" s="2">
        <v>3</v>
      </c>
      <c r="BF13" s="2">
        <v>14</v>
      </c>
      <c r="BG13" s="2">
        <v>39</v>
      </c>
      <c r="BH13" s="2">
        <v>25</v>
      </c>
      <c r="BI13" s="2">
        <v>2</v>
      </c>
      <c r="BJ13" s="2">
        <v>1</v>
      </c>
      <c r="BK13" s="2">
        <v>1</v>
      </c>
      <c r="BL13" s="2">
        <v>2</v>
      </c>
      <c r="BM13" s="2">
        <v>0</v>
      </c>
      <c r="BN13" s="2">
        <v>7</v>
      </c>
      <c r="BO13" s="2">
        <v>0</v>
      </c>
      <c r="BP13" s="2">
        <v>0</v>
      </c>
      <c r="BQ13" s="2">
        <v>0</v>
      </c>
      <c r="BR13" s="2">
        <v>0</v>
      </c>
      <c r="BS13" s="2">
        <v>1</v>
      </c>
      <c r="BT13" s="2">
        <v>2</v>
      </c>
      <c r="BU13" s="2">
        <v>0</v>
      </c>
      <c r="BV13" s="2">
        <v>3</v>
      </c>
      <c r="BW13" s="2">
        <v>0</v>
      </c>
      <c r="BX13" s="2">
        <v>0</v>
      </c>
      <c r="BY13" s="2">
        <v>1</v>
      </c>
      <c r="BZ13" s="2">
        <v>0</v>
      </c>
      <c r="CA13" s="2">
        <v>2</v>
      </c>
      <c r="CB13" s="2">
        <v>1</v>
      </c>
      <c r="CC13" s="2">
        <v>0</v>
      </c>
      <c r="CD13" s="2">
        <v>0</v>
      </c>
      <c r="CE13" s="2">
        <v>0</v>
      </c>
      <c r="CF13" s="2">
        <v>0</v>
      </c>
      <c r="CG13" s="2">
        <v>617</v>
      </c>
      <c r="CH13" s="2">
        <v>207</v>
      </c>
      <c r="CI13" s="2">
        <v>90</v>
      </c>
      <c r="CJ13" s="15">
        <v>192</v>
      </c>
    </row>
    <row r="14" spans="2:88" x14ac:dyDescent="0.25">
      <c r="D14" s="68"/>
      <c r="E14" s="8" t="s">
        <v>16</v>
      </c>
      <c r="F14" s="9"/>
      <c r="G14" s="12">
        <v>233</v>
      </c>
      <c r="H14" s="14">
        <v>54</v>
      </c>
      <c r="I14" s="2">
        <v>17</v>
      </c>
      <c r="J14" s="2">
        <v>41</v>
      </c>
      <c r="K14" s="2">
        <v>51</v>
      </c>
      <c r="L14" s="2">
        <v>3</v>
      </c>
      <c r="M14" s="2">
        <v>56</v>
      </c>
      <c r="N14" s="2">
        <v>4</v>
      </c>
      <c r="O14" s="2">
        <v>2</v>
      </c>
      <c r="P14" s="2">
        <v>0</v>
      </c>
      <c r="Q14" s="2">
        <v>0</v>
      </c>
      <c r="R14" s="2">
        <v>0</v>
      </c>
      <c r="S14" s="2">
        <v>1</v>
      </c>
      <c r="T14" s="2">
        <v>0</v>
      </c>
      <c r="U14" s="2">
        <v>1</v>
      </c>
      <c r="V14" s="2">
        <v>0</v>
      </c>
      <c r="W14" s="2">
        <v>1</v>
      </c>
      <c r="X14" s="2">
        <v>0</v>
      </c>
      <c r="Y14" s="2">
        <v>1</v>
      </c>
      <c r="Z14" s="2">
        <v>1</v>
      </c>
      <c r="AA14" s="2">
        <v>0</v>
      </c>
      <c r="AB14" s="2">
        <v>1</v>
      </c>
      <c r="AC14" s="2">
        <v>0</v>
      </c>
      <c r="AD14" s="2">
        <v>14</v>
      </c>
      <c r="AE14" s="2">
        <v>1</v>
      </c>
      <c r="AF14" s="2">
        <v>0</v>
      </c>
      <c r="AG14" s="2">
        <v>1</v>
      </c>
      <c r="AH14" s="2">
        <v>0</v>
      </c>
      <c r="AI14" s="2">
        <v>1</v>
      </c>
      <c r="AJ14" s="2">
        <v>0</v>
      </c>
      <c r="AK14" s="2">
        <v>1</v>
      </c>
      <c r="AL14" s="2">
        <v>0</v>
      </c>
      <c r="AM14" s="2">
        <v>0</v>
      </c>
      <c r="AN14" s="2">
        <v>0</v>
      </c>
      <c r="AO14" s="2">
        <v>1</v>
      </c>
      <c r="AP14" s="2">
        <v>9</v>
      </c>
      <c r="AQ14" s="2">
        <v>26</v>
      </c>
      <c r="AR14" s="2">
        <v>10</v>
      </c>
      <c r="AS14" s="2">
        <v>10</v>
      </c>
      <c r="AT14" s="2">
        <v>1</v>
      </c>
      <c r="AU14" s="2">
        <v>3</v>
      </c>
      <c r="AV14" s="2">
        <v>4</v>
      </c>
      <c r="AW14" s="2">
        <v>1</v>
      </c>
      <c r="AX14" s="2">
        <v>0</v>
      </c>
      <c r="AY14" s="2">
        <v>0</v>
      </c>
      <c r="AZ14" s="2">
        <v>0</v>
      </c>
      <c r="BA14" s="2">
        <v>0</v>
      </c>
      <c r="BB14" s="2">
        <v>0</v>
      </c>
      <c r="BC14" s="2">
        <v>68</v>
      </c>
      <c r="BD14" s="2">
        <v>11</v>
      </c>
      <c r="BE14" s="2">
        <v>4</v>
      </c>
      <c r="BF14" s="2">
        <v>4</v>
      </c>
      <c r="BG14" s="2">
        <v>17</v>
      </c>
      <c r="BH14" s="2">
        <v>19</v>
      </c>
      <c r="BI14" s="2">
        <v>1</v>
      </c>
      <c r="BJ14" s="2">
        <v>0</v>
      </c>
      <c r="BK14" s="2">
        <v>0</v>
      </c>
      <c r="BL14" s="2">
        <v>0</v>
      </c>
      <c r="BM14" s="2">
        <v>0</v>
      </c>
      <c r="BN14" s="2">
        <v>1</v>
      </c>
      <c r="BO14" s="2">
        <v>0</v>
      </c>
      <c r="BP14" s="2">
        <v>0</v>
      </c>
      <c r="BQ14" s="2">
        <v>0</v>
      </c>
      <c r="BR14" s="2">
        <v>0</v>
      </c>
      <c r="BS14" s="2">
        <v>1</v>
      </c>
      <c r="BT14" s="2">
        <v>0</v>
      </c>
      <c r="BU14" s="2">
        <v>0</v>
      </c>
      <c r="BV14" s="2">
        <v>1</v>
      </c>
      <c r="BW14" s="2">
        <v>0</v>
      </c>
      <c r="BX14" s="2">
        <v>0</v>
      </c>
      <c r="BY14" s="2">
        <v>1</v>
      </c>
      <c r="BZ14" s="2">
        <v>0</v>
      </c>
      <c r="CA14" s="2">
        <v>0</v>
      </c>
      <c r="CB14" s="2">
        <v>0</v>
      </c>
      <c r="CC14" s="2">
        <v>0</v>
      </c>
      <c r="CD14" s="2">
        <v>0</v>
      </c>
      <c r="CE14" s="2">
        <v>1</v>
      </c>
      <c r="CF14" s="2">
        <v>0</v>
      </c>
      <c r="CG14" s="2">
        <v>446</v>
      </c>
      <c r="CH14" s="2">
        <v>177</v>
      </c>
      <c r="CI14" s="2">
        <v>64</v>
      </c>
      <c r="CJ14" s="15">
        <v>109</v>
      </c>
    </row>
    <row r="15" spans="2:88" x14ac:dyDescent="0.25">
      <c r="D15" s="68"/>
      <c r="E15" s="8" t="s">
        <v>17</v>
      </c>
      <c r="F15" s="9"/>
      <c r="G15" s="12">
        <v>169</v>
      </c>
      <c r="H15" s="14">
        <v>42</v>
      </c>
      <c r="I15" s="2">
        <v>23</v>
      </c>
      <c r="J15" s="2">
        <v>28</v>
      </c>
      <c r="K15" s="2">
        <v>42</v>
      </c>
      <c r="L15" s="2">
        <v>1</v>
      </c>
      <c r="M15" s="2">
        <v>40</v>
      </c>
      <c r="N15" s="2">
        <v>4</v>
      </c>
      <c r="O15" s="2">
        <v>1</v>
      </c>
      <c r="P15" s="2">
        <v>1</v>
      </c>
      <c r="Q15" s="2">
        <v>0</v>
      </c>
      <c r="R15" s="2">
        <v>0</v>
      </c>
      <c r="S15" s="2">
        <v>0</v>
      </c>
      <c r="T15" s="2">
        <v>0</v>
      </c>
      <c r="U15" s="2">
        <v>0</v>
      </c>
      <c r="V15" s="2">
        <v>0</v>
      </c>
      <c r="W15" s="2">
        <v>0</v>
      </c>
      <c r="X15" s="2">
        <v>0</v>
      </c>
      <c r="Y15" s="2">
        <v>0</v>
      </c>
      <c r="Z15" s="2">
        <v>0</v>
      </c>
      <c r="AA15" s="2">
        <v>0</v>
      </c>
      <c r="AB15" s="2">
        <v>0</v>
      </c>
      <c r="AC15" s="2">
        <v>1</v>
      </c>
      <c r="AD15" s="2">
        <v>3</v>
      </c>
      <c r="AE15" s="2">
        <v>0</v>
      </c>
      <c r="AF15" s="2">
        <v>0</v>
      </c>
      <c r="AG15" s="2">
        <v>0</v>
      </c>
      <c r="AH15" s="2">
        <v>0</v>
      </c>
      <c r="AI15" s="2">
        <v>0</v>
      </c>
      <c r="AJ15" s="2">
        <v>1</v>
      </c>
      <c r="AK15" s="2">
        <v>0</v>
      </c>
      <c r="AL15" s="2">
        <v>1</v>
      </c>
      <c r="AM15" s="2">
        <v>0</v>
      </c>
      <c r="AN15" s="2">
        <v>1</v>
      </c>
      <c r="AO15" s="2">
        <v>1</v>
      </c>
      <c r="AP15" s="2">
        <v>4</v>
      </c>
      <c r="AQ15" s="2">
        <v>15</v>
      </c>
      <c r="AR15" s="2">
        <v>6</v>
      </c>
      <c r="AS15" s="2">
        <v>3</v>
      </c>
      <c r="AT15" s="2">
        <v>0</v>
      </c>
      <c r="AU15" s="2">
        <v>1</v>
      </c>
      <c r="AV15" s="2">
        <v>4</v>
      </c>
      <c r="AW15" s="2">
        <v>1</v>
      </c>
      <c r="AX15" s="2">
        <v>2</v>
      </c>
      <c r="AY15" s="2">
        <v>0</v>
      </c>
      <c r="AZ15" s="2">
        <v>0</v>
      </c>
      <c r="BA15" s="2">
        <v>0</v>
      </c>
      <c r="BB15" s="2">
        <v>0</v>
      </c>
      <c r="BC15" s="2">
        <v>74</v>
      </c>
      <c r="BD15" s="2">
        <v>7</v>
      </c>
      <c r="BE15" s="2">
        <v>1</v>
      </c>
      <c r="BF15" s="2">
        <v>7</v>
      </c>
      <c r="BG15" s="2">
        <v>32</v>
      </c>
      <c r="BH15" s="2">
        <v>11</v>
      </c>
      <c r="BI15" s="2">
        <v>2</v>
      </c>
      <c r="BJ15" s="2">
        <v>0</v>
      </c>
      <c r="BK15" s="2">
        <v>0</v>
      </c>
      <c r="BL15" s="2">
        <v>0</v>
      </c>
      <c r="BM15" s="2">
        <v>2</v>
      </c>
      <c r="BN15" s="2">
        <v>1</v>
      </c>
      <c r="BO15" s="2">
        <v>0</v>
      </c>
      <c r="BP15" s="2">
        <v>0</v>
      </c>
      <c r="BQ15" s="2">
        <v>0</v>
      </c>
      <c r="BR15" s="2">
        <v>1</v>
      </c>
      <c r="BS15" s="2">
        <v>0</v>
      </c>
      <c r="BT15" s="2">
        <v>1</v>
      </c>
      <c r="BU15" s="2">
        <v>0</v>
      </c>
      <c r="BV15" s="2">
        <v>1</v>
      </c>
      <c r="BW15" s="2">
        <v>1</v>
      </c>
      <c r="BX15" s="2">
        <v>0</v>
      </c>
      <c r="BY15" s="2">
        <v>0</v>
      </c>
      <c r="BZ15" s="2">
        <v>1</v>
      </c>
      <c r="CA15" s="2">
        <v>0</v>
      </c>
      <c r="CB15" s="2">
        <v>0</v>
      </c>
      <c r="CC15" s="2">
        <v>1</v>
      </c>
      <c r="CD15" s="2">
        <v>0</v>
      </c>
      <c r="CE15" s="2">
        <v>0</v>
      </c>
      <c r="CF15" s="2">
        <v>0</v>
      </c>
      <c r="CG15" s="2">
        <v>369</v>
      </c>
      <c r="CH15" s="2">
        <v>119</v>
      </c>
      <c r="CI15" s="2">
        <v>36</v>
      </c>
      <c r="CJ15" s="15">
        <v>108</v>
      </c>
    </row>
    <row r="16" spans="2:88" x14ac:dyDescent="0.25">
      <c r="D16" s="68"/>
      <c r="E16" s="8" t="s">
        <v>18</v>
      </c>
      <c r="F16" s="9"/>
      <c r="G16" s="12">
        <v>63</v>
      </c>
      <c r="H16" s="14">
        <v>11</v>
      </c>
      <c r="I16" s="2">
        <v>7</v>
      </c>
      <c r="J16" s="2">
        <v>10</v>
      </c>
      <c r="K16" s="2">
        <v>22</v>
      </c>
      <c r="L16" s="2">
        <v>1</v>
      </c>
      <c r="M16" s="2">
        <v>7</v>
      </c>
      <c r="N16" s="2">
        <v>0</v>
      </c>
      <c r="O16" s="2">
        <v>0</v>
      </c>
      <c r="P16" s="2">
        <v>0</v>
      </c>
      <c r="Q16" s="2">
        <v>0</v>
      </c>
      <c r="R16" s="2">
        <v>0</v>
      </c>
      <c r="S16" s="2">
        <v>0</v>
      </c>
      <c r="T16" s="2">
        <v>1</v>
      </c>
      <c r="U16" s="2">
        <v>0</v>
      </c>
      <c r="V16" s="2">
        <v>1</v>
      </c>
      <c r="W16" s="2">
        <v>0</v>
      </c>
      <c r="X16" s="2">
        <v>0</v>
      </c>
      <c r="Y16" s="2">
        <v>0</v>
      </c>
      <c r="Z16" s="2">
        <v>0</v>
      </c>
      <c r="AA16" s="2">
        <v>0</v>
      </c>
      <c r="AB16" s="2">
        <v>0</v>
      </c>
      <c r="AC16" s="2">
        <v>0</v>
      </c>
      <c r="AD16" s="2">
        <v>2</v>
      </c>
      <c r="AE16" s="2">
        <v>0</v>
      </c>
      <c r="AF16" s="2">
        <v>0</v>
      </c>
      <c r="AG16" s="2">
        <v>1</v>
      </c>
      <c r="AH16" s="2">
        <v>1</v>
      </c>
      <c r="AI16" s="2">
        <v>0</v>
      </c>
      <c r="AJ16" s="2">
        <v>0</v>
      </c>
      <c r="AK16" s="2">
        <v>1</v>
      </c>
      <c r="AL16" s="2">
        <v>0</v>
      </c>
      <c r="AM16" s="2">
        <v>0</v>
      </c>
      <c r="AN16" s="2">
        <v>0</v>
      </c>
      <c r="AO16" s="2">
        <v>0</v>
      </c>
      <c r="AP16" s="2">
        <v>3</v>
      </c>
      <c r="AQ16" s="2">
        <v>9</v>
      </c>
      <c r="AR16" s="2">
        <v>2</v>
      </c>
      <c r="AS16" s="2">
        <v>2</v>
      </c>
      <c r="AT16" s="2">
        <v>0</v>
      </c>
      <c r="AU16" s="2">
        <v>1</v>
      </c>
      <c r="AV16" s="2">
        <v>2</v>
      </c>
      <c r="AW16" s="2">
        <v>0</v>
      </c>
      <c r="AX16" s="2">
        <v>1</v>
      </c>
      <c r="AY16" s="2">
        <v>1</v>
      </c>
      <c r="AZ16" s="2">
        <v>0</v>
      </c>
      <c r="BA16" s="2">
        <v>0</v>
      </c>
      <c r="BB16" s="2">
        <v>0</v>
      </c>
      <c r="BC16" s="2">
        <v>16</v>
      </c>
      <c r="BD16" s="2">
        <v>0</v>
      </c>
      <c r="BE16" s="2">
        <v>2</v>
      </c>
      <c r="BF16" s="2">
        <v>1</v>
      </c>
      <c r="BG16" s="2">
        <v>1</v>
      </c>
      <c r="BH16" s="2">
        <v>3</v>
      </c>
      <c r="BI16" s="2">
        <v>4</v>
      </c>
      <c r="BJ16" s="2">
        <v>0</v>
      </c>
      <c r="BK16" s="2">
        <v>1</v>
      </c>
      <c r="BL16" s="2">
        <v>1</v>
      </c>
      <c r="BM16" s="2">
        <v>1</v>
      </c>
      <c r="BN16" s="2">
        <v>0</v>
      </c>
      <c r="BO16" s="2">
        <v>0</v>
      </c>
      <c r="BP16" s="2">
        <v>0</v>
      </c>
      <c r="BQ16" s="2">
        <v>0</v>
      </c>
      <c r="BR16" s="2">
        <v>0</v>
      </c>
      <c r="BS16" s="2">
        <v>0</v>
      </c>
      <c r="BT16" s="2">
        <v>0</v>
      </c>
      <c r="BU16" s="2">
        <v>0</v>
      </c>
      <c r="BV16" s="2">
        <v>0</v>
      </c>
      <c r="BW16" s="2">
        <v>0</v>
      </c>
      <c r="BX16" s="2">
        <v>0</v>
      </c>
      <c r="BY16" s="2">
        <v>0</v>
      </c>
      <c r="BZ16" s="2">
        <v>0</v>
      </c>
      <c r="CA16" s="2">
        <v>1</v>
      </c>
      <c r="CB16" s="2">
        <v>0</v>
      </c>
      <c r="CC16" s="2">
        <v>0</v>
      </c>
      <c r="CD16" s="2">
        <v>0</v>
      </c>
      <c r="CE16" s="2">
        <v>0</v>
      </c>
      <c r="CF16" s="2">
        <v>0</v>
      </c>
      <c r="CG16" s="2">
        <v>117</v>
      </c>
      <c r="CH16" s="2">
        <v>46</v>
      </c>
      <c r="CI16" s="2">
        <v>20</v>
      </c>
      <c r="CJ16" s="15">
        <v>29</v>
      </c>
    </row>
    <row r="17" spans="4:88" x14ac:dyDescent="0.25">
      <c r="D17" s="68"/>
      <c r="E17" s="8" t="s">
        <v>19</v>
      </c>
      <c r="F17" s="9"/>
      <c r="G17" s="12">
        <v>30</v>
      </c>
      <c r="H17" s="14">
        <v>4</v>
      </c>
      <c r="I17" s="2">
        <v>1</v>
      </c>
      <c r="J17" s="2">
        <v>10</v>
      </c>
      <c r="K17" s="2">
        <v>11</v>
      </c>
      <c r="L17" s="2">
        <v>0</v>
      </c>
      <c r="M17" s="2">
        <v>10</v>
      </c>
      <c r="N17" s="2">
        <v>0</v>
      </c>
      <c r="O17" s="2">
        <v>0</v>
      </c>
      <c r="P17" s="2">
        <v>0</v>
      </c>
      <c r="Q17" s="2">
        <v>0</v>
      </c>
      <c r="R17" s="2">
        <v>0</v>
      </c>
      <c r="S17" s="2">
        <v>0</v>
      </c>
      <c r="T17" s="2">
        <v>0</v>
      </c>
      <c r="U17" s="2">
        <v>0</v>
      </c>
      <c r="V17" s="2">
        <v>0</v>
      </c>
      <c r="W17" s="2">
        <v>0</v>
      </c>
      <c r="X17" s="2">
        <v>0</v>
      </c>
      <c r="Y17" s="2">
        <v>0</v>
      </c>
      <c r="Z17" s="2">
        <v>0</v>
      </c>
      <c r="AA17" s="2">
        <v>0</v>
      </c>
      <c r="AB17" s="2">
        <v>0</v>
      </c>
      <c r="AC17" s="2">
        <v>0</v>
      </c>
      <c r="AD17" s="2">
        <v>0</v>
      </c>
      <c r="AE17" s="2">
        <v>0</v>
      </c>
      <c r="AF17" s="2">
        <v>0</v>
      </c>
      <c r="AG17" s="2">
        <v>0</v>
      </c>
      <c r="AH17" s="2">
        <v>0</v>
      </c>
      <c r="AI17" s="2">
        <v>0</v>
      </c>
      <c r="AJ17" s="2">
        <v>0</v>
      </c>
      <c r="AK17" s="2">
        <v>0</v>
      </c>
      <c r="AL17" s="2">
        <v>0</v>
      </c>
      <c r="AM17" s="2">
        <v>0</v>
      </c>
      <c r="AN17" s="2">
        <v>0</v>
      </c>
      <c r="AO17" s="2">
        <v>0</v>
      </c>
      <c r="AP17" s="2">
        <v>1</v>
      </c>
      <c r="AQ17" s="2">
        <v>4</v>
      </c>
      <c r="AR17" s="2">
        <v>0</v>
      </c>
      <c r="AS17" s="2">
        <v>1</v>
      </c>
      <c r="AT17" s="2">
        <v>1</v>
      </c>
      <c r="AU17" s="2">
        <v>1</v>
      </c>
      <c r="AV17" s="2">
        <v>1</v>
      </c>
      <c r="AW17" s="2">
        <v>0</v>
      </c>
      <c r="AX17" s="2">
        <v>0</v>
      </c>
      <c r="AY17" s="2">
        <v>0</v>
      </c>
      <c r="AZ17" s="2">
        <v>0</v>
      </c>
      <c r="BA17" s="2">
        <v>0</v>
      </c>
      <c r="BB17" s="2">
        <v>0</v>
      </c>
      <c r="BC17" s="2">
        <v>7</v>
      </c>
      <c r="BD17" s="2">
        <v>1</v>
      </c>
      <c r="BE17" s="2">
        <v>3</v>
      </c>
      <c r="BF17" s="2">
        <v>2</v>
      </c>
      <c r="BG17" s="2">
        <v>0</v>
      </c>
      <c r="BH17" s="2">
        <v>3</v>
      </c>
      <c r="BI17" s="2">
        <v>0</v>
      </c>
      <c r="BJ17" s="2">
        <v>0</v>
      </c>
      <c r="BK17" s="2">
        <v>0</v>
      </c>
      <c r="BL17" s="2">
        <v>0</v>
      </c>
      <c r="BM17" s="2">
        <v>1</v>
      </c>
      <c r="BN17" s="2">
        <v>0</v>
      </c>
      <c r="BO17" s="2">
        <v>0</v>
      </c>
      <c r="BP17" s="2">
        <v>0</v>
      </c>
      <c r="BQ17" s="2">
        <v>0</v>
      </c>
      <c r="BR17" s="2">
        <v>0</v>
      </c>
      <c r="BS17" s="2">
        <v>0</v>
      </c>
      <c r="BT17" s="2">
        <v>0</v>
      </c>
      <c r="BU17" s="2">
        <v>0</v>
      </c>
      <c r="BV17" s="2">
        <v>0</v>
      </c>
      <c r="BW17" s="2">
        <v>0</v>
      </c>
      <c r="BX17" s="2">
        <v>0</v>
      </c>
      <c r="BY17" s="2">
        <v>0</v>
      </c>
      <c r="BZ17" s="2">
        <v>0</v>
      </c>
      <c r="CA17" s="2">
        <v>0</v>
      </c>
      <c r="CB17" s="2">
        <v>0</v>
      </c>
      <c r="CC17" s="2">
        <v>0</v>
      </c>
      <c r="CD17" s="2">
        <v>0</v>
      </c>
      <c r="CE17" s="2">
        <v>0</v>
      </c>
      <c r="CF17" s="2">
        <v>0</v>
      </c>
      <c r="CG17" s="2">
        <v>62</v>
      </c>
      <c r="CH17" s="2">
        <v>23</v>
      </c>
      <c r="CI17" s="2">
        <v>9</v>
      </c>
      <c r="CJ17" s="15">
        <v>16</v>
      </c>
    </row>
    <row r="18" spans="4:88" x14ac:dyDescent="0.25">
      <c r="D18" s="68"/>
      <c r="E18" s="8" t="s">
        <v>20</v>
      </c>
      <c r="F18" s="9"/>
      <c r="G18" s="12">
        <v>149</v>
      </c>
      <c r="H18" s="14">
        <v>27</v>
      </c>
      <c r="I18" s="2">
        <v>7</v>
      </c>
      <c r="J18" s="2">
        <v>22</v>
      </c>
      <c r="K18" s="2">
        <v>29</v>
      </c>
      <c r="L18" s="2">
        <v>0</v>
      </c>
      <c r="M18" s="2">
        <v>28</v>
      </c>
      <c r="N18" s="2">
        <v>1</v>
      </c>
      <c r="O18" s="2">
        <v>1</v>
      </c>
      <c r="P18" s="2">
        <v>0</v>
      </c>
      <c r="Q18" s="2">
        <v>0</v>
      </c>
      <c r="R18" s="2">
        <v>0</v>
      </c>
      <c r="S18" s="2">
        <v>0</v>
      </c>
      <c r="T18" s="2">
        <v>1</v>
      </c>
      <c r="U18" s="2">
        <v>0</v>
      </c>
      <c r="V18" s="2">
        <v>2</v>
      </c>
      <c r="W18" s="2">
        <v>0</v>
      </c>
      <c r="X18" s="2">
        <v>1</v>
      </c>
      <c r="Y18" s="2">
        <v>0</v>
      </c>
      <c r="Z18" s="2">
        <v>0</v>
      </c>
      <c r="AA18" s="2">
        <v>1</v>
      </c>
      <c r="AB18" s="2">
        <v>1</v>
      </c>
      <c r="AC18" s="2">
        <v>0</v>
      </c>
      <c r="AD18" s="2">
        <v>6</v>
      </c>
      <c r="AE18" s="2">
        <v>1</v>
      </c>
      <c r="AF18" s="2">
        <v>0</v>
      </c>
      <c r="AG18" s="2">
        <v>1</v>
      </c>
      <c r="AH18" s="2">
        <v>0</v>
      </c>
      <c r="AI18" s="2">
        <v>0</v>
      </c>
      <c r="AJ18" s="2">
        <v>0</v>
      </c>
      <c r="AK18" s="2">
        <v>0</v>
      </c>
      <c r="AL18" s="2">
        <v>0</v>
      </c>
      <c r="AM18" s="2">
        <v>0</v>
      </c>
      <c r="AN18" s="2">
        <v>0</v>
      </c>
      <c r="AO18" s="2">
        <v>0</v>
      </c>
      <c r="AP18" s="2">
        <v>4</v>
      </c>
      <c r="AQ18" s="2">
        <v>17</v>
      </c>
      <c r="AR18" s="2">
        <v>8</v>
      </c>
      <c r="AS18" s="2">
        <v>3</v>
      </c>
      <c r="AT18" s="2">
        <v>3</v>
      </c>
      <c r="AU18" s="2">
        <v>1</v>
      </c>
      <c r="AV18" s="2">
        <v>2</v>
      </c>
      <c r="AW18" s="2">
        <v>0</v>
      </c>
      <c r="AX18" s="2">
        <v>1</v>
      </c>
      <c r="AY18" s="2">
        <v>0</v>
      </c>
      <c r="AZ18" s="2">
        <v>1</v>
      </c>
      <c r="BA18" s="2">
        <v>1</v>
      </c>
      <c r="BB18" s="2">
        <v>0</v>
      </c>
      <c r="BC18" s="2">
        <v>40</v>
      </c>
      <c r="BD18" s="2">
        <v>5</v>
      </c>
      <c r="BE18" s="2">
        <v>1</v>
      </c>
      <c r="BF18" s="2">
        <v>11</v>
      </c>
      <c r="BG18" s="2">
        <v>8</v>
      </c>
      <c r="BH18" s="2">
        <v>9</v>
      </c>
      <c r="BI18" s="2">
        <v>3</v>
      </c>
      <c r="BJ18" s="2">
        <v>0</v>
      </c>
      <c r="BK18" s="2">
        <v>0</v>
      </c>
      <c r="BL18" s="2">
        <v>0</v>
      </c>
      <c r="BM18" s="2">
        <v>1</v>
      </c>
      <c r="BN18" s="2">
        <v>1</v>
      </c>
      <c r="BO18" s="2">
        <v>0</v>
      </c>
      <c r="BP18" s="2">
        <v>0</v>
      </c>
      <c r="BQ18" s="2">
        <v>1</v>
      </c>
      <c r="BR18" s="2">
        <v>0</v>
      </c>
      <c r="BS18" s="2">
        <v>1</v>
      </c>
      <c r="BT18" s="2">
        <v>0</v>
      </c>
      <c r="BU18" s="2">
        <v>0</v>
      </c>
      <c r="BV18" s="2">
        <v>2</v>
      </c>
      <c r="BW18" s="2">
        <v>0</v>
      </c>
      <c r="BX18" s="2">
        <v>1</v>
      </c>
      <c r="BY18" s="2">
        <v>0</v>
      </c>
      <c r="BZ18" s="2">
        <v>0</v>
      </c>
      <c r="CA18" s="2">
        <v>0</v>
      </c>
      <c r="CB18" s="2">
        <v>0</v>
      </c>
      <c r="CC18" s="2">
        <v>0</v>
      </c>
      <c r="CD18" s="2">
        <v>1</v>
      </c>
      <c r="CE18" s="2">
        <v>0</v>
      </c>
      <c r="CF18" s="2">
        <v>0</v>
      </c>
      <c r="CG18" s="2">
        <v>255</v>
      </c>
      <c r="CH18" s="2">
        <v>95</v>
      </c>
      <c r="CI18" s="2">
        <v>41</v>
      </c>
      <c r="CJ18" s="15">
        <v>75</v>
      </c>
    </row>
    <row r="19" spans="4:88" x14ac:dyDescent="0.25">
      <c r="D19" s="67" t="s">
        <v>22</v>
      </c>
      <c r="E19" s="10" t="s">
        <v>23</v>
      </c>
      <c r="F19" s="7"/>
      <c r="G19" s="11">
        <v>247</v>
      </c>
      <c r="H19" s="13">
        <v>52</v>
      </c>
      <c r="I19" s="1">
        <v>14</v>
      </c>
      <c r="J19" s="1">
        <v>24</v>
      </c>
      <c r="K19" s="1">
        <v>89</v>
      </c>
      <c r="L19" s="1">
        <v>7</v>
      </c>
      <c r="M19" s="1">
        <v>45</v>
      </c>
      <c r="N19" s="1">
        <v>3</v>
      </c>
      <c r="O19" s="1">
        <v>2</v>
      </c>
      <c r="P19" s="1">
        <v>2</v>
      </c>
      <c r="Q19" s="1">
        <v>0</v>
      </c>
      <c r="R19" s="1">
        <v>0</v>
      </c>
      <c r="S19" s="1">
        <v>0</v>
      </c>
      <c r="T19" s="1">
        <v>0</v>
      </c>
      <c r="U19" s="1">
        <v>0</v>
      </c>
      <c r="V19" s="1">
        <v>1</v>
      </c>
      <c r="W19" s="1">
        <v>0</v>
      </c>
      <c r="X19" s="1">
        <v>0</v>
      </c>
      <c r="Y19" s="1">
        <v>0</v>
      </c>
      <c r="Z19" s="1">
        <v>0</v>
      </c>
      <c r="AA19" s="1">
        <v>0</v>
      </c>
      <c r="AB19" s="1">
        <v>2</v>
      </c>
      <c r="AC19" s="1">
        <v>0</v>
      </c>
      <c r="AD19" s="1">
        <v>11</v>
      </c>
      <c r="AE19" s="1">
        <v>1</v>
      </c>
      <c r="AF19" s="1">
        <v>0</v>
      </c>
      <c r="AG19" s="1">
        <v>0</v>
      </c>
      <c r="AH19" s="1">
        <v>0</v>
      </c>
      <c r="AI19" s="1">
        <v>1</v>
      </c>
      <c r="AJ19" s="1">
        <v>0</v>
      </c>
      <c r="AK19" s="1">
        <v>1</v>
      </c>
      <c r="AL19" s="1">
        <v>0</v>
      </c>
      <c r="AM19" s="1">
        <v>0</v>
      </c>
      <c r="AN19" s="1">
        <v>1</v>
      </c>
      <c r="AO19" s="1">
        <v>0</v>
      </c>
      <c r="AP19" s="1">
        <v>14</v>
      </c>
      <c r="AQ19" s="1">
        <v>31</v>
      </c>
      <c r="AR19" s="1">
        <v>7</v>
      </c>
      <c r="AS19" s="1">
        <v>13</v>
      </c>
      <c r="AT19" s="1">
        <v>0</v>
      </c>
      <c r="AU19" s="1">
        <v>1</v>
      </c>
      <c r="AV19" s="1">
        <v>3</v>
      </c>
      <c r="AW19" s="1">
        <v>1</v>
      </c>
      <c r="AX19" s="1">
        <v>0</v>
      </c>
      <c r="AY19" s="1">
        <v>0</v>
      </c>
      <c r="AZ19" s="1">
        <v>1</v>
      </c>
      <c r="BA19" s="1">
        <v>0</v>
      </c>
      <c r="BB19" s="1">
        <v>0</v>
      </c>
      <c r="BC19" s="1">
        <v>89</v>
      </c>
      <c r="BD19" s="1">
        <v>6</v>
      </c>
      <c r="BE19" s="1">
        <v>6</v>
      </c>
      <c r="BF19" s="1">
        <v>11</v>
      </c>
      <c r="BG19" s="1">
        <v>27</v>
      </c>
      <c r="BH19" s="1">
        <v>17</v>
      </c>
      <c r="BI19" s="1">
        <v>1</v>
      </c>
      <c r="BJ19" s="1">
        <v>1</v>
      </c>
      <c r="BK19" s="1">
        <v>0</v>
      </c>
      <c r="BL19" s="1">
        <v>0</v>
      </c>
      <c r="BM19" s="1">
        <v>0</v>
      </c>
      <c r="BN19" s="1">
        <v>4</v>
      </c>
      <c r="BO19" s="1">
        <v>2</v>
      </c>
      <c r="BP19" s="1">
        <v>0</v>
      </c>
      <c r="BQ19" s="1">
        <v>1</v>
      </c>
      <c r="BR19" s="1">
        <v>0</v>
      </c>
      <c r="BS19" s="1">
        <v>0</v>
      </c>
      <c r="BT19" s="1">
        <v>2</v>
      </c>
      <c r="BU19" s="1">
        <v>0</v>
      </c>
      <c r="BV19" s="1">
        <v>4</v>
      </c>
      <c r="BW19" s="1">
        <v>0</v>
      </c>
      <c r="BX19" s="1">
        <v>0</v>
      </c>
      <c r="BY19" s="1">
        <v>1</v>
      </c>
      <c r="BZ19" s="1">
        <v>0</v>
      </c>
      <c r="CA19" s="1">
        <v>1</v>
      </c>
      <c r="CB19" s="1">
        <v>0</v>
      </c>
      <c r="CC19" s="1">
        <v>0</v>
      </c>
      <c r="CD19" s="1">
        <v>0</v>
      </c>
      <c r="CE19" s="1">
        <v>0</v>
      </c>
      <c r="CF19" s="1">
        <v>0</v>
      </c>
      <c r="CG19" s="1">
        <v>500</v>
      </c>
      <c r="CH19" s="1">
        <v>182</v>
      </c>
      <c r="CI19" s="1">
        <v>68</v>
      </c>
      <c r="CJ19" s="16">
        <v>148</v>
      </c>
    </row>
    <row r="20" spans="4:88" x14ac:dyDescent="0.25">
      <c r="D20" s="68"/>
      <c r="E20" s="8" t="s">
        <v>24</v>
      </c>
      <c r="F20" s="9"/>
      <c r="G20" s="12">
        <v>37</v>
      </c>
      <c r="H20" s="14">
        <v>7</v>
      </c>
      <c r="I20" s="2">
        <v>0</v>
      </c>
      <c r="J20" s="2">
        <v>2</v>
      </c>
      <c r="K20" s="2">
        <v>12</v>
      </c>
      <c r="L20" s="2">
        <v>2</v>
      </c>
      <c r="M20" s="2">
        <v>7</v>
      </c>
      <c r="N20" s="2">
        <v>1</v>
      </c>
      <c r="O20" s="2">
        <v>0</v>
      </c>
      <c r="P20" s="2">
        <v>2</v>
      </c>
      <c r="Q20" s="2">
        <v>0</v>
      </c>
      <c r="R20" s="2">
        <v>0</v>
      </c>
      <c r="S20" s="2">
        <v>0</v>
      </c>
      <c r="T20" s="2">
        <v>0</v>
      </c>
      <c r="U20" s="2">
        <v>0</v>
      </c>
      <c r="V20" s="2">
        <v>0</v>
      </c>
      <c r="W20" s="2">
        <v>0</v>
      </c>
      <c r="X20" s="2">
        <v>0</v>
      </c>
      <c r="Y20" s="2">
        <v>0</v>
      </c>
      <c r="Z20" s="2">
        <v>0</v>
      </c>
      <c r="AA20" s="2">
        <v>0</v>
      </c>
      <c r="AB20" s="2">
        <v>1</v>
      </c>
      <c r="AC20" s="2">
        <v>0</v>
      </c>
      <c r="AD20" s="2">
        <v>0</v>
      </c>
      <c r="AE20" s="2">
        <v>1</v>
      </c>
      <c r="AF20" s="2">
        <v>0</v>
      </c>
      <c r="AG20" s="2">
        <v>0</v>
      </c>
      <c r="AH20" s="2">
        <v>0</v>
      </c>
      <c r="AI20" s="2">
        <v>0</v>
      </c>
      <c r="AJ20" s="2">
        <v>0</v>
      </c>
      <c r="AK20" s="2">
        <v>0</v>
      </c>
      <c r="AL20" s="2">
        <v>0</v>
      </c>
      <c r="AM20" s="2">
        <v>0</v>
      </c>
      <c r="AN20" s="2">
        <v>0</v>
      </c>
      <c r="AO20" s="2">
        <v>0</v>
      </c>
      <c r="AP20" s="2">
        <v>2</v>
      </c>
      <c r="AQ20" s="2">
        <v>6</v>
      </c>
      <c r="AR20" s="2">
        <v>1</v>
      </c>
      <c r="AS20" s="2">
        <v>2</v>
      </c>
      <c r="AT20" s="2">
        <v>0</v>
      </c>
      <c r="AU20" s="2">
        <v>0</v>
      </c>
      <c r="AV20" s="2">
        <v>0</v>
      </c>
      <c r="AW20" s="2">
        <v>1</v>
      </c>
      <c r="AX20" s="2">
        <v>0</v>
      </c>
      <c r="AY20" s="2">
        <v>0</v>
      </c>
      <c r="AZ20" s="2">
        <v>0</v>
      </c>
      <c r="BA20" s="2">
        <v>0</v>
      </c>
      <c r="BB20" s="2">
        <v>0</v>
      </c>
      <c r="BC20" s="2">
        <v>13</v>
      </c>
      <c r="BD20" s="2">
        <v>1</v>
      </c>
      <c r="BE20" s="2">
        <v>1</v>
      </c>
      <c r="BF20" s="2">
        <v>4</v>
      </c>
      <c r="BG20" s="2">
        <v>6</v>
      </c>
      <c r="BH20" s="2">
        <v>4</v>
      </c>
      <c r="BI20" s="2">
        <v>0</v>
      </c>
      <c r="BJ20" s="2">
        <v>1</v>
      </c>
      <c r="BK20" s="2">
        <v>0</v>
      </c>
      <c r="BL20" s="2">
        <v>0</v>
      </c>
      <c r="BM20" s="2">
        <v>0</v>
      </c>
      <c r="BN20" s="2">
        <v>2</v>
      </c>
      <c r="BO20" s="2">
        <v>0</v>
      </c>
      <c r="BP20" s="2">
        <v>0</v>
      </c>
      <c r="BQ20" s="2">
        <v>0</v>
      </c>
      <c r="BR20" s="2">
        <v>0</v>
      </c>
      <c r="BS20" s="2">
        <v>0</v>
      </c>
      <c r="BT20" s="2">
        <v>1</v>
      </c>
      <c r="BU20" s="2">
        <v>0</v>
      </c>
      <c r="BV20" s="2">
        <v>1</v>
      </c>
      <c r="BW20" s="2">
        <v>0</v>
      </c>
      <c r="BX20" s="2">
        <v>0</v>
      </c>
      <c r="BY20" s="2">
        <v>0</v>
      </c>
      <c r="BZ20" s="2">
        <v>0</v>
      </c>
      <c r="CA20" s="2">
        <v>0</v>
      </c>
      <c r="CB20" s="2">
        <v>0</v>
      </c>
      <c r="CC20" s="2">
        <v>0</v>
      </c>
      <c r="CD20" s="2">
        <v>0</v>
      </c>
      <c r="CE20" s="2">
        <v>0</v>
      </c>
      <c r="CF20" s="2">
        <v>0</v>
      </c>
      <c r="CG20" s="2">
        <v>81</v>
      </c>
      <c r="CH20" s="2">
        <v>26</v>
      </c>
      <c r="CI20" s="2">
        <v>11</v>
      </c>
      <c r="CJ20" s="15">
        <v>26</v>
      </c>
    </row>
    <row r="21" spans="4:88" x14ac:dyDescent="0.25">
      <c r="D21" s="68"/>
      <c r="E21" s="8" t="s">
        <v>25</v>
      </c>
      <c r="F21" s="9"/>
      <c r="G21" s="12">
        <v>210</v>
      </c>
      <c r="H21" s="14">
        <v>45</v>
      </c>
      <c r="I21" s="2">
        <v>14</v>
      </c>
      <c r="J21" s="2">
        <v>22</v>
      </c>
      <c r="K21" s="2">
        <v>77</v>
      </c>
      <c r="L21" s="2">
        <v>5</v>
      </c>
      <c r="M21" s="2">
        <v>38</v>
      </c>
      <c r="N21" s="2">
        <v>2</v>
      </c>
      <c r="O21" s="2">
        <v>2</v>
      </c>
      <c r="P21" s="2">
        <v>0</v>
      </c>
      <c r="Q21" s="2">
        <v>0</v>
      </c>
      <c r="R21" s="2">
        <v>0</v>
      </c>
      <c r="S21" s="2">
        <v>0</v>
      </c>
      <c r="T21" s="2">
        <v>0</v>
      </c>
      <c r="U21" s="2">
        <v>0</v>
      </c>
      <c r="V21" s="2">
        <v>1</v>
      </c>
      <c r="W21" s="2">
        <v>0</v>
      </c>
      <c r="X21" s="2">
        <v>0</v>
      </c>
      <c r="Y21" s="2">
        <v>0</v>
      </c>
      <c r="Z21" s="2">
        <v>0</v>
      </c>
      <c r="AA21" s="2">
        <v>0</v>
      </c>
      <c r="AB21" s="2">
        <v>1</v>
      </c>
      <c r="AC21" s="2">
        <v>0</v>
      </c>
      <c r="AD21" s="2">
        <v>11</v>
      </c>
      <c r="AE21" s="2">
        <v>0</v>
      </c>
      <c r="AF21" s="2">
        <v>0</v>
      </c>
      <c r="AG21" s="2">
        <v>0</v>
      </c>
      <c r="AH21" s="2">
        <v>0</v>
      </c>
      <c r="AI21" s="2">
        <v>1</v>
      </c>
      <c r="AJ21" s="2">
        <v>0</v>
      </c>
      <c r="AK21" s="2">
        <v>1</v>
      </c>
      <c r="AL21" s="2">
        <v>0</v>
      </c>
      <c r="AM21" s="2">
        <v>0</v>
      </c>
      <c r="AN21" s="2">
        <v>1</v>
      </c>
      <c r="AO21" s="2">
        <v>0</v>
      </c>
      <c r="AP21" s="2">
        <v>12</v>
      </c>
      <c r="AQ21" s="2">
        <v>25</v>
      </c>
      <c r="AR21" s="2">
        <v>6</v>
      </c>
      <c r="AS21" s="2">
        <v>11</v>
      </c>
      <c r="AT21" s="2">
        <v>0</v>
      </c>
      <c r="AU21" s="2">
        <v>1</v>
      </c>
      <c r="AV21" s="2">
        <v>3</v>
      </c>
      <c r="AW21" s="2">
        <v>0</v>
      </c>
      <c r="AX21" s="2">
        <v>0</v>
      </c>
      <c r="AY21" s="2">
        <v>0</v>
      </c>
      <c r="AZ21" s="2">
        <v>1</v>
      </c>
      <c r="BA21" s="2">
        <v>0</v>
      </c>
      <c r="BB21" s="2">
        <v>0</v>
      </c>
      <c r="BC21" s="2">
        <v>76</v>
      </c>
      <c r="BD21" s="2">
        <v>5</v>
      </c>
      <c r="BE21" s="2">
        <v>5</v>
      </c>
      <c r="BF21" s="2">
        <v>7</v>
      </c>
      <c r="BG21" s="2">
        <v>21</v>
      </c>
      <c r="BH21" s="2">
        <v>13</v>
      </c>
      <c r="BI21" s="2">
        <v>1</v>
      </c>
      <c r="BJ21" s="2">
        <v>0</v>
      </c>
      <c r="BK21" s="2">
        <v>0</v>
      </c>
      <c r="BL21" s="2">
        <v>0</v>
      </c>
      <c r="BM21" s="2">
        <v>0</v>
      </c>
      <c r="BN21" s="2">
        <v>2</v>
      </c>
      <c r="BO21" s="2">
        <v>2</v>
      </c>
      <c r="BP21" s="2">
        <v>0</v>
      </c>
      <c r="BQ21" s="2">
        <v>1</v>
      </c>
      <c r="BR21" s="2">
        <v>0</v>
      </c>
      <c r="BS21" s="2">
        <v>0</v>
      </c>
      <c r="BT21" s="2">
        <v>1</v>
      </c>
      <c r="BU21" s="2">
        <v>0</v>
      </c>
      <c r="BV21" s="2">
        <v>3</v>
      </c>
      <c r="BW21" s="2">
        <v>0</v>
      </c>
      <c r="BX21" s="2">
        <v>0</v>
      </c>
      <c r="BY21" s="2">
        <v>1</v>
      </c>
      <c r="BZ21" s="2">
        <v>0</v>
      </c>
      <c r="CA21" s="2">
        <v>1</v>
      </c>
      <c r="CB21" s="2">
        <v>0</v>
      </c>
      <c r="CC21" s="2">
        <v>0</v>
      </c>
      <c r="CD21" s="2">
        <v>0</v>
      </c>
      <c r="CE21" s="2">
        <v>0</v>
      </c>
      <c r="CF21" s="2">
        <v>0</v>
      </c>
      <c r="CG21" s="2">
        <v>419</v>
      </c>
      <c r="CH21" s="2">
        <v>156</v>
      </c>
      <c r="CI21" s="2">
        <v>57</v>
      </c>
      <c r="CJ21" s="15">
        <v>122</v>
      </c>
    </row>
    <row r="22" spans="4:88" x14ac:dyDescent="0.25">
      <c r="D22" s="68"/>
      <c r="E22" s="8" t="s">
        <v>26</v>
      </c>
      <c r="F22" s="9"/>
      <c r="G22" s="12">
        <v>713</v>
      </c>
      <c r="H22" s="14">
        <v>150</v>
      </c>
      <c r="I22" s="2">
        <v>45</v>
      </c>
      <c r="J22" s="2">
        <v>102</v>
      </c>
      <c r="K22" s="2">
        <v>171</v>
      </c>
      <c r="L22" s="2">
        <v>7</v>
      </c>
      <c r="M22" s="2">
        <v>148</v>
      </c>
      <c r="N22" s="2">
        <v>11</v>
      </c>
      <c r="O22" s="2">
        <v>2</v>
      </c>
      <c r="P22" s="2">
        <v>2</v>
      </c>
      <c r="Q22" s="2">
        <v>1</v>
      </c>
      <c r="R22" s="2">
        <v>0</v>
      </c>
      <c r="S22" s="2">
        <v>1</v>
      </c>
      <c r="T22" s="2">
        <v>1</v>
      </c>
      <c r="U22" s="2">
        <v>3</v>
      </c>
      <c r="V22" s="2">
        <v>3</v>
      </c>
      <c r="W22" s="2">
        <v>1</v>
      </c>
      <c r="X22" s="2">
        <v>1</v>
      </c>
      <c r="Y22" s="2">
        <v>1</v>
      </c>
      <c r="Z22" s="2">
        <v>1</v>
      </c>
      <c r="AA22" s="2">
        <v>1</v>
      </c>
      <c r="AB22" s="2">
        <v>5</v>
      </c>
      <c r="AC22" s="2">
        <v>1</v>
      </c>
      <c r="AD22" s="2">
        <v>20</v>
      </c>
      <c r="AE22" s="2">
        <v>4</v>
      </c>
      <c r="AF22" s="2">
        <v>1</v>
      </c>
      <c r="AG22" s="2">
        <v>4</v>
      </c>
      <c r="AH22" s="2">
        <v>1</v>
      </c>
      <c r="AI22" s="2">
        <v>0</v>
      </c>
      <c r="AJ22" s="2">
        <v>3</v>
      </c>
      <c r="AK22" s="2">
        <v>1</v>
      </c>
      <c r="AL22" s="2">
        <v>0</v>
      </c>
      <c r="AM22" s="2">
        <v>2</v>
      </c>
      <c r="AN22" s="2">
        <v>2</v>
      </c>
      <c r="AO22" s="2">
        <v>3</v>
      </c>
      <c r="AP22" s="2">
        <v>27</v>
      </c>
      <c r="AQ22" s="2">
        <v>93</v>
      </c>
      <c r="AR22" s="2">
        <v>29</v>
      </c>
      <c r="AS22" s="2">
        <v>22</v>
      </c>
      <c r="AT22" s="2">
        <v>5</v>
      </c>
      <c r="AU22" s="2">
        <v>7</v>
      </c>
      <c r="AV22" s="2">
        <v>11</v>
      </c>
      <c r="AW22" s="2">
        <v>2</v>
      </c>
      <c r="AX22" s="2">
        <v>4</v>
      </c>
      <c r="AY22" s="2">
        <v>2</v>
      </c>
      <c r="AZ22" s="2">
        <v>0</v>
      </c>
      <c r="BA22" s="2">
        <v>2</v>
      </c>
      <c r="BB22" s="2">
        <v>0</v>
      </c>
      <c r="BC22" s="2">
        <v>237</v>
      </c>
      <c r="BD22" s="2">
        <v>25</v>
      </c>
      <c r="BE22" s="2">
        <v>8</v>
      </c>
      <c r="BF22" s="2">
        <v>28</v>
      </c>
      <c r="BG22" s="2">
        <v>66</v>
      </c>
      <c r="BH22" s="2">
        <v>47</v>
      </c>
      <c r="BI22" s="2">
        <v>10</v>
      </c>
      <c r="BJ22" s="2">
        <v>0</v>
      </c>
      <c r="BK22" s="2">
        <v>1</v>
      </c>
      <c r="BL22" s="2">
        <v>2</v>
      </c>
      <c r="BM22" s="2">
        <v>3</v>
      </c>
      <c r="BN22" s="2">
        <v>6</v>
      </c>
      <c r="BO22" s="2">
        <v>0</v>
      </c>
      <c r="BP22" s="2">
        <v>0</v>
      </c>
      <c r="BQ22" s="2">
        <v>0</v>
      </c>
      <c r="BR22" s="2">
        <v>1</v>
      </c>
      <c r="BS22" s="2">
        <v>3</v>
      </c>
      <c r="BT22" s="2">
        <v>1</v>
      </c>
      <c r="BU22" s="2">
        <v>1</v>
      </c>
      <c r="BV22" s="2">
        <v>3</v>
      </c>
      <c r="BW22" s="2">
        <v>1</v>
      </c>
      <c r="BX22" s="2">
        <v>1</v>
      </c>
      <c r="BY22" s="2">
        <v>2</v>
      </c>
      <c r="BZ22" s="2">
        <v>1</v>
      </c>
      <c r="CA22" s="2">
        <v>2</v>
      </c>
      <c r="CB22" s="2">
        <v>1</v>
      </c>
      <c r="CC22" s="2">
        <v>1</v>
      </c>
      <c r="CD22" s="2">
        <v>0</v>
      </c>
      <c r="CE22" s="2">
        <v>0</v>
      </c>
      <c r="CF22" s="2">
        <v>0</v>
      </c>
      <c r="CG22" s="2">
        <v>1354</v>
      </c>
      <c r="CH22" s="2">
        <v>487</v>
      </c>
      <c r="CI22" s="2">
        <v>201</v>
      </c>
      <c r="CJ22" s="15">
        <v>379</v>
      </c>
    </row>
    <row r="23" spans="4:88" x14ac:dyDescent="0.25">
      <c r="D23" s="68"/>
      <c r="E23" s="8" t="s">
        <v>27</v>
      </c>
      <c r="F23" s="9"/>
      <c r="G23" s="12">
        <v>460</v>
      </c>
      <c r="H23" s="14">
        <v>109</v>
      </c>
      <c r="I23" s="2">
        <v>24</v>
      </c>
      <c r="J23" s="2">
        <v>58</v>
      </c>
      <c r="K23" s="2">
        <v>108</v>
      </c>
      <c r="L23" s="2">
        <v>6</v>
      </c>
      <c r="M23" s="2">
        <v>93</v>
      </c>
      <c r="N23" s="2">
        <v>8</v>
      </c>
      <c r="O23" s="2">
        <v>1</v>
      </c>
      <c r="P23" s="2">
        <v>2</v>
      </c>
      <c r="Q23" s="2">
        <v>1</v>
      </c>
      <c r="R23" s="2">
        <v>0</v>
      </c>
      <c r="S23" s="2">
        <v>1</v>
      </c>
      <c r="T23" s="2">
        <v>1</v>
      </c>
      <c r="U23" s="2">
        <v>2</v>
      </c>
      <c r="V23" s="2">
        <v>3</v>
      </c>
      <c r="W23" s="2">
        <v>1</v>
      </c>
      <c r="X23" s="2">
        <v>0</v>
      </c>
      <c r="Y23" s="2">
        <v>0</v>
      </c>
      <c r="Z23" s="2">
        <v>0</v>
      </c>
      <c r="AA23" s="2">
        <v>1</v>
      </c>
      <c r="AB23" s="2">
        <v>2</v>
      </c>
      <c r="AC23" s="2">
        <v>1</v>
      </c>
      <c r="AD23" s="2">
        <v>15</v>
      </c>
      <c r="AE23" s="2">
        <v>3</v>
      </c>
      <c r="AF23" s="2">
        <v>0</v>
      </c>
      <c r="AG23" s="2">
        <v>3</v>
      </c>
      <c r="AH23" s="2">
        <v>0</v>
      </c>
      <c r="AI23" s="2">
        <v>0</v>
      </c>
      <c r="AJ23" s="2">
        <v>1</v>
      </c>
      <c r="AK23" s="2">
        <v>1</v>
      </c>
      <c r="AL23" s="2">
        <v>0</v>
      </c>
      <c r="AM23" s="2">
        <v>2</v>
      </c>
      <c r="AN23" s="2">
        <v>2</v>
      </c>
      <c r="AO23" s="2">
        <v>2</v>
      </c>
      <c r="AP23" s="2">
        <v>10</v>
      </c>
      <c r="AQ23" s="2">
        <v>61</v>
      </c>
      <c r="AR23" s="2">
        <v>21</v>
      </c>
      <c r="AS23" s="2">
        <v>16</v>
      </c>
      <c r="AT23" s="2">
        <v>3</v>
      </c>
      <c r="AU23" s="2">
        <v>5</v>
      </c>
      <c r="AV23" s="2">
        <v>8</v>
      </c>
      <c r="AW23" s="2">
        <v>1</v>
      </c>
      <c r="AX23" s="2">
        <v>4</v>
      </c>
      <c r="AY23" s="2">
        <v>1</v>
      </c>
      <c r="AZ23" s="2">
        <v>0</v>
      </c>
      <c r="BA23" s="2">
        <v>1</v>
      </c>
      <c r="BB23" s="2">
        <v>0</v>
      </c>
      <c r="BC23" s="2">
        <v>165</v>
      </c>
      <c r="BD23" s="2">
        <v>16</v>
      </c>
      <c r="BE23" s="2">
        <v>3</v>
      </c>
      <c r="BF23" s="2">
        <v>19</v>
      </c>
      <c r="BG23" s="2">
        <v>47</v>
      </c>
      <c r="BH23" s="2">
        <v>24</v>
      </c>
      <c r="BI23" s="2">
        <v>7</v>
      </c>
      <c r="BJ23" s="2">
        <v>0</v>
      </c>
      <c r="BK23" s="2">
        <v>0</v>
      </c>
      <c r="BL23" s="2">
        <v>2</v>
      </c>
      <c r="BM23" s="2">
        <v>1</v>
      </c>
      <c r="BN23" s="2">
        <v>5</v>
      </c>
      <c r="BO23" s="2">
        <v>0</v>
      </c>
      <c r="BP23" s="2">
        <v>0</v>
      </c>
      <c r="BQ23" s="2">
        <v>0</v>
      </c>
      <c r="BR23" s="2">
        <v>1</v>
      </c>
      <c r="BS23" s="2">
        <v>3</v>
      </c>
      <c r="BT23" s="2">
        <v>1</v>
      </c>
      <c r="BU23" s="2">
        <v>0</v>
      </c>
      <c r="BV23" s="2">
        <v>2</v>
      </c>
      <c r="BW23" s="2">
        <v>1</v>
      </c>
      <c r="BX23" s="2">
        <v>0</v>
      </c>
      <c r="BY23" s="2">
        <v>2</v>
      </c>
      <c r="BZ23" s="2">
        <v>1</v>
      </c>
      <c r="CA23" s="2">
        <v>1</v>
      </c>
      <c r="CB23" s="2">
        <v>1</v>
      </c>
      <c r="CC23" s="2">
        <v>1</v>
      </c>
      <c r="CD23" s="2">
        <v>0</v>
      </c>
      <c r="CE23" s="2">
        <v>0</v>
      </c>
      <c r="CF23" s="2">
        <v>0</v>
      </c>
      <c r="CG23" s="2">
        <v>885</v>
      </c>
      <c r="CH23" s="2">
        <v>309</v>
      </c>
      <c r="CI23" s="2">
        <v>129</v>
      </c>
      <c r="CJ23" s="15">
        <v>254</v>
      </c>
    </row>
    <row r="24" spans="4:88" x14ac:dyDescent="0.25">
      <c r="D24" s="68"/>
      <c r="E24" s="8" t="s">
        <v>28</v>
      </c>
      <c r="F24" s="9"/>
      <c r="G24" s="12">
        <v>253</v>
      </c>
      <c r="H24" s="14">
        <v>41</v>
      </c>
      <c r="I24" s="2">
        <v>21</v>
      </c>
      <c r="J24" s="2">
        <v>44</v>
      </c>
      <c r="K24" s="2">
        <v>63</v>
      </c>
      <c r="L24" s="2">
        <v>1</v>
      </c>
      <c r="M24" s="2">
        <v>55</v>
      </c>
      <c r="N24" s="2">
        <v>3</v>
      </c>
      <c r="O24" s="2">
        <v>1</v>
      </c>
      <c r="P24" s="2">
        <v>0</v>
      </c>
      <c r="Q24" s="2">
        <v>0</v>
      </c>
      <c r="R24" s="2">
        <v>0</v>
      </c>
      <c r="S24" s="2">
        <v>0</v>
      </c>
      <c r="T24" s="2">
        <v>0</v>
      </c>
      <c r="U24" s="2">
        <v>1</v>
      </c>
      <c r="V24" s="2">
        <v>0</v>
      </c>
      <c r="W24" s="2">
        <v>0</v>
      </c>
      <c r="X24" s="2">
        <v>1</v>
      </c>
      <c r="Y24" s="2">
        <v>1</v>
      </c>
      <c r="Z24" s="2">
        <v>1</v>
      </c>
      <c r="AA24" s="2">
        <v>0</v>
      </c>
      <c r="AB24" s="2">
        <v>3</v>
      </c>
      <c r="AC24" s="2">
        <v>0</v>
      </c>
      <c r="AD24" s="2">
        <v>5</v>
      </c>
      <c r="AE24" s="2">
        <v>1</v>
      </c>
      <c r="AF24" s="2">
        <v>1</v>
      </c>
      <c r="AG24" s="2">
        <v>1</v>
      </c>
      <c r="AH24" s="2">
        <v>1</v>
      </c>
      <c r="AI24" s="2">
        <v>0</v>
      </c>
      <c r="AJ24" s="2">
        <v>2</v>
      </c>
      <c r="AK24" s="2">
        <v>0</v>
      </c>
      <c r="AL24" s="2">
        <v>0</v>
      </c>
      <c r="AM24" s="2">
        <v>0</v>
      </c>
      <c r="AN24" s="2">
        <v>0</v>
      </c>
      <c r="AO24" s="2">
        <v>1</v>
      </c>
      <c r="AP24" s="2">
        <v>17</v>
      </c>
      <c r="AQ24" s="2">
        <v>32</v>
      </c>
      <c r="AR24" s="2">
        <v>8</v>
      </c>
      <c r="AS24" s="2">
        <v>6</v>
      </c>
      <c r="AT24" s="2">
        <v>2</v>
      </c>
      <c r="AU24" s="2">
        <v>2</v>
      </c>
      <c r="AV24" s="2">
        <v>3</v>
      </c>
      <c r="AW24" s="2">
        <v>1</v>
      </c>
      <c r="AX24" s="2">
        <v>0</v>
      </c>
      <c r="AY24" s="2">
        <v>1</v>
      </c>
      <c r="AZ24" s="2">
        <v>0</v>
      </c>
      <c r="BA24" s="2">
        <v>1</v>
      </c>
      <c r="BB24" s="2">
        <v>0</v>
      </c>
      <c r="BC24" s="2">
        <v>72</v>
      </c>
      <c r="BD24" s="2">
        <v>9</v>
      </c>
      <c r="BE24" s="2">
        <v>5</v>
      </c>
      <c r="BF24" s="2">
        <v>9</v>
      </c>
      <c r="BG24" s="2">
        <v>19</v>
      </c>
      <c r="BH24" s="2">
        <v>23</v>
      </c>
      <c r="BI24" s="2">
        <v>3</v>
      </c>
      <c r="BJ24" s="2">
        <v>0</v>
      </c>
      <c r="BK24" s="2">
        <v>1</v>
      </c>
      <c r="BL24" s="2">
        <v>0</v>
      </c>
      <c r="BM24" s="2">
        <v>2</v>
      </c>
      <c r="BN24" s="2">
        <v>1</v>
      </c>
      <c r="BO24" s="2">
        <v>0</v>
      </c>
      <c r="BP24" s="2">
        <v>0</v>
      </c>
      <c r="BQ24" s="2">
        <v>0</v>
      </c>
      <c r="BR24" s="2">
        <v>0</v>
      </c>
      <c r="BS24" s="2">
        <v>0</v>
      </c>
      <c r="BT24" s="2">
        <v>0</v>
      </c>
      <c r="BU24" s="2">
        <v>1</v>
      </c>
      <c r="BV24" s="2">
        <v>1</v>
      </c>
      <c r="BW24" s="2">
        <v>0</v>
      </c>
      <c r="BX24" s="2">
        <v>1</v>
      </c>
      <c r="BY24" s="2">
        <v>0</v>
      </c>
      <c r="BZ24" s="2">
        <v>0</v>
      </c>
      <c r="CA24" s="2">
        <v>1</v>
      </c>
      <c r="CB24" s="2">
        <v>0</v>
      </c>
      <c r="CC24" s="2">
        <v>0</v>
      </c>
      <c r="CD24" s="2">
        <v>0</v>
      </c>
      <c r="CE24" s="2">
        <v>0</v>
      </c>
      <c r="CF24" s="2">
        <v>0</v>
      </c>
      <c r="CG24" s="2">
        <v>469</v>
      </c>
      <c r="CH24" s="2">
        <v>178</v>
      </c>
      <c r="CI24" s="2">
        <v>72</v>
      </c>
      <c r="CJ24" s="15">
        <v>125</v>
      </c>
    </row>
    <row r="25" spans="4:88" x14ac:dyDescent="0.25">
      <c r="D25" s="68"/>
      <c r="E25" s="8" t="s">
        <v>29</v>
      </c>
      <c r="F25" s="9"/>
      <c r="G25" s="12">
        <v>102</v>
      </c>
      <c r="H25" s="14">
        <v>28</v>
      </c>
      <c r="I25" s="2">
        <v>14</v>
      </c>
      <c r="J25" s="2">
        <v>15</v>
      </c>
      <c r="K25" s="2">
        <v>6</v>
      </c>
      <c r="L25" s="2">
        <v>2</v>
      </c>
      <c r="M25" s="2">
        <v>26</v>
      </c>
      <c r="N25" s="2">
        <v>0</v>
      </c>
      <c r="O25" s="2">
        <v>0</v>
      </c>
      <c r="P25" s="2">
        <v>0</v>
      </c>
      <c r="Q25" s="2">
        <v>0</v>
      </c>
      <c r="R25" s="2">
        <v>1</v>
      </c>
      <c r="S25" s="2">
        <v>0</v>
      </c>
      <c r="T25" s="2">
        <v>1</v>
      </c>
      <c r="U25" s="2">
        <v>0</v>
      </c>
      <c r="V25" s="2">
        <v>0</v>
      </c>
      <c r="W25" s="2">
        <v>0</v>
      </c>
      <c r="X25" s="2">
        <v>0</v>
      </c>
      <c r="Y25" s="2">
        <v>0</v>
      </c>
      <c r="Z25" s="2">
        <v>0</v>
      </c>
      <c r="AA25" s="2">
        <v>0</v>
      </c>
      <c r="AB25" s="2">
        <v>0</v>
      </c>
      <c r="AC25" s="2">
        <v>0</v>
      </c>
      <c r="AD25" s="2">
        <v>4</v>
      </c>
      <c r="AE25" s="2">
        <v>0</v>
      </c>
      <c r="AF25" s="2">
        <v>0</v>
      </c>
      <c r="AG25" s="2">
        <v>0</v>
      </c>
      <c r="AH25" s="2">
        <v>0</v>
      </c>
      <c r="AI25" s="2">
        <v>0</v>
      </c>
      <c r="AJ25" s="2">
        <v>0</v>
      </c>
      <c r="AK25" s="2">
        <v>0</v>
      </c>
      <c r="AL25" s="2">
        <v>1</v>
      </c>
      <c r="AM25" s="2">
        <v>0</v>
      </c>
      <c r="AN25" s="2">
        <v>0</v>
      </c>
      <c r="AO25" s="2">
        <v>0</v>
      </c>
      <c r="AP25" s="2">
        <v>2</v>
      </c>
      <c r="AQ25" s="2">
        <v>6</v>
      </c>
      <c r="AR25" s="2">
        <v>7</v>
      </c>
      <c r="AS25" s="2">
        <v>2</v>
      </c>
      <c r="AT25" s="2">
        <v>2</v>
      </c>
      <c r="AU25" s="2">
        <v>2</v>
      </c>
      <c r="AV25" s="2">
        <v>3</v>
      </c>
      <c r="AW25" s="2">
        <v>0</v>
      </c>
      <c r="AX25" s="2">
        <v>0</v>
      </c>
      <c r="AY25" s="2">
        <v>0</v>
      </c>
      <c r="AZ25" s="2">
        <v>0</v>
      </c>
      <c r="BA25" s="2">
        <v>0</v>
      </c>
      <c r="BB25" s="2">
        <v>1</v>
      </c>
      <c r="BC25" s="2">
        <v>30</v>
      </c>
      <c r="BD25" s="2">
        <v>4</v>
      </c>
      <c r="BE25" s="2">
        <v>2</v>
      </c>
      <c r="BF25" s="2">
        <v>3</v>
      </c>
      <c r="BG25" s="2">
        <v>10</v>
      </c>
      <c r="BH25" s="2">
        <v>10</v>
      </c>
      <c r="BI25" s="2">
        <v>2</v>
      </c>
      <c r="BJ25" s="2">
        <v>0</v>
      </c>
      <c r="BK25" s="2">
        <v>1</v>
      </c>
      <c r="BL25" s="2">
        <v>1</v>
      </c>
      <c r="BM25" s="2">
        <v>2</v>
      </c>
      <c r="BN25" s="2">
        <v>0</v>
      </c>
      <c r="BO25" s="2">
        <v>1</v>
      </c>
      <c r="BP25" s="2">
        <v>1</v>
      </c>
      <c r="BQ25" s="2">
        <v>0</v>
      </c>
      <c r="BR25" s="2">
        <v>0</v>
      </c>
      <c r="BS25" s="2">
        <v>0</v>
      </c>
      <c r="BT25" s="2">
        <v>0</v>
      </c>
      <c r="BU25" s="2">
        <v>0</v>
      </c>
      <c r="BV25" s="2">
        <v>0</v>
      </c>
      <c r="BW25" s="2">
        <v>0</v>
      </c>
      <c r="BX25" s="2">
        <v>0</v>
      </c>
      <c r="BY25" s="2">
        <v>0</v>
      </c>
      <c r="BZ25" s="2">
        <v>0</v>
      </c>
      <c r="CA25" s="2">
        <v>0</v>
      </c>
      <c r="CB25" s="2">
        <v>0</v>
      </c>
      <c r="CC25" s="2">
        <v>0</v>
      </c>
      <c r="CD25" s="2">
        <v>1</v>
      </c>
      <c r="CE25" s="2">
        <v>1</v>
      </c>
      <c r="CF25" s="2">
        <v>1</v>
      </c>
      <c r="CG25" s="2">
        <v>192</v>
      </c>
      <c r="CH25" s="2">
        <v>66</v>
      </c>
      <c r="CI25" s="2">
        <v>25</v>
      </c>
      <c r="CJ25" s="15">
        <v>54</v>
      </c>
    </row>
    <row r="26" spans="4:88" x14ac:dyDescent="0.25">
      <c r="D26" s="67" t="s">
        <v>30</v>
      </c>
      <c r="E26" s="10" t="s">
        <v>31</v>
      </c>
      <c r="F26" s="7"/>
      <c r="G26" s="11">
        <v>515</v>
      </c>
      <c r="H26" s="13">
        <v>55</v>
      </c>
      <c r="I26" s="1">
        <v>32</v>
      </c>
      <c r="J26" s="1">
        <v>43</v>
      </c>
      <c r="K26" s="1">
        <v>134</v>
      </c>
      <c r="L26" s="1">
        <v>6</v>
      </c>
      <c r="M26" s="1">
        <v>93</v>
      </c>
      <c r="N26" s="1">
        <v>13</v>
      </c>
      <c r="O26" s="1">
        <v>1</v>
      </c>
      <c r="P26" s="1">
        <v>1</v>
      </c>
      <c r="Q26" s="1">
        <v>0</v>
      </c>
      <c r="R26" s="1">
        <v>0</v>
      </c>
      <c r="S26" s="1">
        <v>1</v>
      </c>
      <c r="T26" s="1">
        <v>1</v>
      </c>
      <c r="U26" s="1">
        <v>1</v>
      </c>
      <c r="V26" s="1">
        <v>1</v>
      </c>
      <c r="W26" s="1">
        <v>0</v>
      </c>
      <c r="X26" s="1">
        <v>0</v>
      </c>
      <c r="Y26" s="1">
        <v>0</v>
      </c>
      <c r="Z26" s="1">
        <v>0</v>
      </c>
      <c r="AA26" s="1">
        <v>0</v>
      </c>
      <c r="AB26" s="1">
        <v>3</v>
      </c>
      <c r="AC26" s="1">
        <v>0</v>
      </c>
      <c r="AD26" s="1">
        <v>13</v>
      </c>
      <c r="AE26" s="1">
        <v>4</v>
      </c>
      <c r="AF26" s="1">
        <v>1</v>
      </c>
      <c r="AG26" s="1">
        <v>2</v>
      </c>
      <c r="AH26" s="1">
        <v>1</v>
      </c>
      <c r="AI26" s="1">
        <v>0</v>
      </c>
      <c r="AJ26" s="1">
        <v>0</v>
      </c>
      <c r="AK26" s="1">
        <v>2</v>
      </c>
      <c r="AL26" s="1">
        <v>0</v>
      </c>
      <c r="AM26" s="1">
        <v>0</v>
      </c>
      <c r="AN26" s="1">
        <v>2</v>
      </c>
      <c r="AO26" s="1">
        <v>3</v>
      </c>
      <c r="AP26" s="1">
        <v>41</v>
      </c>
      <c r="AQ26" s="1">
        <v>115</v>
      </c>
      <c r="AR26" s="1">
        <v>24</v>
      </c>
      <c r="AS26" s="1">
        <v>21</v>
      </c>
      <c r="AT26" s="1">
        <v>3</v>
      </c>
      <c r="AU26" s="1">
        <v>3</v>
      </c>
      <c r="AV26" s="1">
        <v>7</v>
      </c>
      <c r="AW26" s="1">
        <v>1</v>
      </c>
      <c r="AX26" s="1">
        <v>3</v>
      </c>
      <c r="AY26" s="1">
        <v>2</v>
      </c>
      <c r="AZ26" s="1">
        <v>1</v>
      </c>
      <c r="BA26" s="1">
        <v>0</v>
      </c>
      <c r="BB26" s="1">
        <v>1</v>
      </c>
      <c r="BC26" s="1">
        <v>190</v>
      </c>
      <c r="BD26" s="1">
        <v>0</v>
      </c>
      <c r="BE26" s="1">
        <v>12</v>
      </c>
      <c r="BF26" s="1">
        <v>29</v>
      </c>
      <c r="BG26" s="1">
        <v>50</v>
      </c>
      <c r="BH26" s="1">
        <v>12</v>
      </c>
      <c r="BI26" s="1">
        <v>8</v>
      </c>
      <c r="BJ26" s="1">
        <v>1</v>
      </c>
      <c r="BK26" s="1">
        <v>1</v>
      </c>
      <c r="BL26" s="1">
        <v>2</v>
      </c>
      <c r="BM26" s="1">
        <v>5</v>
      </c>
      <c r="BN26" s="1">
        <v>0</v>
      </c>
      <c r="BO26" s="1">
        <v>2</v>
      </c>
      <c r="BP26" s="1">
        <v>1</v>
      </c>
      <c r="BQ26" s="1">
        <v>0</v>
      </c>
      <c r="BR26" s="1">
        <v>1</v>
      </c>
      <c r="BS26" s="1">
        <v>2</v>
      </c>
      <c r="BT26" s="1">
        <v>0</v>
      </c>
      <c r="BU26" s="1">
        <v>0</v>
      </c>
      <c r="BV26" s="1">
        <v>3</v>
      </c>
      <c r="BW26" s="1">
        <v>0</v>
      </c>
      <c r="BX26" s="1">
        <v>1</v>
      </c>
      <c r="BY26" s="1">
        <v>1</v>
      </c>
      <c r="BZ26" s="1">
        <v>0</v>
      </c>
      <c r="CA26" s="1">
        <v>2</v>
      </c>
      <c r="CB26" s="1">
        <v>0</v>
      </c>
      <c r="CC26" s="1">
        <v>1</v>
      </c>
      <c r="CD26" s="1">
        <v>0</v>
      </c>
      <c r="CE26" s="1">
        <v>1</v>
      </c>
      <c r="CF26" s="1">
        <v>1</v>
      </c>
      <c r="CG26" s="1">
        <v>960</v>
      </c>
      <c r="CH26" s="1">
        <v>309</v>
      </c>
      <c r="CI26" s="1">
        <v>216</v>
      </c>
      <c r="CJ26" s="16">
        <v>274</v>
      </c>
    </row>
    <row r="27" spans="4:88" x14ac:dyDescent="0.25">
      <c r="D27" s="68"/>
      <c r="E27" s="8" t="s">
        <v>32</v>
      </c>
      <c r="F27" s="9"/>
      <c r="G27" s="12">
        <v>547</v>
      </c>
      <c r="H27" s="14">
        <v>175</v>
      </c>
      <c r="I27" s="2">
        <v>41</v>
      </c>
      <c r="J27" s="2">
        <v>98</v>
      </c>
      <c r="K27" s="2">
        <v>132</v>
      </c>
      <c r="L27" s="2">
        <v>10</v>
      </c>
      <c r="M27" s="2">
        <v>126</v>
      </c>
      <c r="N27" s="2">
        <v>1</v>
      </c>
      <c r="O27" s="2">
        <v>3</v>
      </c>
      <c r="P27" s="2">
        <v>3</v>
      </c>
      <c r="Q27" s="2">
        <v>1</v>
      </c>
      <c r="R27" s="2">
        <v>1</v>
      </c>
      <c r="S27" s="2">
        <v>0</v>
      </c>
      <c r="T27" s="2">
        <v>1</v>
      </c>
      <c r="U27" s="2">
        <v>2</v>
      </c>
      <c r="V27" s="2">
        <v>3</v>
      </c>
      <c r="W27" s="2">
        <v>1</v>
      </c>
      <c r="X27" s="2">
        <v>1</v>
      </c>
      <c r="Y27" s="2">
        <v>1</v>
      </c>
      <c r="Z27" s="2">
        <v>1</v>
      </c>
      <c r="AA27" s="2">
        <v>1</v>
      </c>
      <c r="AB27" s="2">
        <v>4</v>
      </c>
      <c r="AC27" s="2">
        <v>1</v>
      </c>
      <c r="AD27" s="2">
        <v>22</v>
      </c>
      <c r="AE27" s="2">
        <v>1</v>
      </c>
      <c r="AF27" s="2">
        <v>0</v>
      </c>
      <c r="AG27" s="2">
        <v>2</v>
      </c>
      <c r="AH27" s="2">
        <v>0</v>
      </c>
      <c r="AI27" s="2">
        <v>1</v>
      </c>
      <c r="AJ27" s="2">
        <v>3</v>
      </c>
      <c r="AK27" s="2">
        <v>0</v>
      </c>
      <c r="AL27" s="2">
        <v>1</v>
      </c>
      <c r="AM27" s="2">
        <v>2</v>
      </c>
      <c r="AN27" s="2">
        <v>1</v>
      </c>
      <c r="AO27" s="2">
        <v>0</v>
      </c>
      <c r="AP27" s="2">
        <v>2</v>
      </c>
      <c r="AQ27" s="2">
        <v>15</v>
      </c>
      <c r="AR27" s="2">
        <v>19</v>
      </c>
      <c r="AS27" s="2">
        <v>16</v>
      </c>
      <c r="AT27" s="2">
        <v>4</v>
      </c>
      <c r="AU27" s="2">
        <v>7</v>
      </c>
      <c r="AV27" s="2">
        <v>10</v>
      </c>
      <c r="AW27" s="2">
        <v>2</v>
      </c>
      <c r="AX27" s="2">
        <v>1</v>
      </c>
      <c r="AY27" s="2">
        <v>0</v>
      </c>
      <c r="AZ27" s="2">
        <v>0</v>
      </c>
      <c r="BA27" s="2">
        <v>2</v>
      </c>
      <c r="BB27" s="2">
        <v>0</v>
      </c>
      <c r="BC27" s="2">
        <v>166</v>
      </c>
      <c r="BD27" s="2">
        <v>35</v>
      </c>
      <c r="BE27" s="2">
        <v>4</v>
      </c>
      <c r="BF27" s="2">
        <v>13</v>
      </c>
      <c r="BG27" s="2">
        <v>53</v>
      </c>
      <c r="BH27" s="2">
        <v>62</v>
      </c>
      <c r="BI27" s="2">
        <v>5</v>
      </c>
      <c r="BJ27" s="2">
        <v>0</v>
      </c>
      <c r="BK27" s="2">
        <v>1</v>
      </c>
      <c r="BL27" s="2">
        <v>1</v>
      </c>
      <c r="BM27" s="2">
        <v>0</v>
      </c>
      <c r="BN27" s="2">
        <v>10</v>
      </c>
      <c r="BO27" s="2">
        <v>1</v>
      </c>
      <c r="BP27" s="2">
        <v>0</v>
      </c>
      <c r="BQ27" s="2">
        <v>1</v>
      </c>
      <c r="BR27" s="2">
        <v>0</v>
      </c>
      <c r="BS27" s="2">
        <v>1</v>
      </c>
      <c r="BT27" s="2">
        <v>3</v>
      </c>
      <c r="BU27" s="2">
        <v>1</v>
      </c>
      <c r="BV27" s="2">
        <v>4</v>
      </c>
      <c r="BW27" s="2">
        <v>1</v>
      </c>
      <c r="BX27" s="2">
        <v>0</v>
      </c>
      <c r="BY27" s="2">
        <v>2</v>
      </c>
      <c r="BZ27" s="2">
        <v>1</v>
      </c>
      <c r="CA27" s="2">
        <v>1</v>
      </c>
      <c r="CB27" s="2">
        <v>1</v>
      </c>
      <c r="CC27" s="2">
        <v>0</v>
      </c>
      <c r="CD27" s="2">
        <v>1</v>
      </c>
      <c r="CE27" s="2">
        <v>0</v>
      </c>
      <c r="CF27" s="2">
        <v>0</v>
      </c>
      <c r="CG27" s="2">
        <v>1086</v>
      </c>
      <c r="CH27" s="2">
        <v>426</v>
      </c>
      <c r="CI27" s="2">
        <v>78</v>
      </c>
      <c r="CJ27" s="15">
        <v>307</v>
      </c>
    </row>
    <row r="28" spans="4:88" x14ac:dyDescent="0.25">
      <c r="D28" s="67" t="s">
        <v>33</v>
      </c>
      <c r="E28" s="10" t="s">
        <v>34</v>
      </c>
      <c r="F28" s="7"/>
      <c r="G28" s="11">
        <v>899</v>
      </c>
      <c r="H28" s="13">
        <v>190</v>
      </c>
      <c r="I28" s="1">
        <v>72</v>
      </c>
      <c r="J28" s="1">
        <v>133</v>
      </c>
      <c r="K28" s="1">
        <v>246</v>
      </c>
      <c r="L28" s="1">
        <v>12</v>
      </c>
      <c r="M28" s="1">
        <v>189</v>
      </c>
      <c r="N28" s="1">
        <v>13</v>
      </c>
      <c r="O28" s="1">
        <v>4</v>
      </c>
      <c r="P28" s="1">
        <v>4</v>
      </c>
      <c r="Q28" s="1">
        <v>1</v>
      </c>
      <c r="R28" s="1">
        <v>0</v>
      </c>
      <c r="S28" s="1">
        <v>1</v>
      </c>
      <c r="T28" s="1">
        <v>2</v>
      </c>
      <c r="U28" s="1">
        <v>3</v>
      </c>
      <c r="V28" s="1">
        <v>3</v>
      </c>
      <c r="W28" s="1">
        <v>1</v>
      </c>
      <c r="X28" s="1">
        <v>1</v>
      </c>
      <c r="Y28" s="1">
        <v>0</v>
      </c>
      <c r="Z28" s="1">
        <v>1</v>
      </c>
      <c r="AA28" s="1">
        <v>1</v>
      </c>
      <c r="AB28" s="1">
        <v>6</v>
      </c>
      <c r="AC28" s="1">
        <v>1</v>
      </c>
      <c r="AD28" s="1">
        <v>32</v>
      </c>
      <c r="AE28" s="1">
        <v>5</v>
      </c>
      <c r="AF28" s="1">
        <v>1</v>
      </c>
      <c r="AG28" s="1">
        <v>4</v>
      </c>
      <c r="AH28" s="1">
        <v>1</v>
      </c>
      <c r="AI28" s="1">
        <v>1</v>
      </c>
      <c r="AJ28" s="1">
        <v>3</v>
      </c>
      <c r="AK28" s="1">
        <v>0</v>
      </c>
      <c r="AL28" s="1">
        <v>1</v>
      </c>
      <c r="AM28" s="1">
        <v>1</v>
      </c>
      <c r="AN28" s="1">
        <v>3</v>
      </c>
      <c r="AO28" s="1">
        <v>2</v>
      </c>
      <c r="AP28" s="1">
        <v>42</v>
      </c>
      <c r="AQ28" s="1">
        <v>110</v>
      </c>
      <c r="AR28" s="1">
        <v>42</v>
      </c>
      <c r="AS28" s="1">
        <v>35</v>
      </c>
      <c r="AT28" s="1">
        <v>6</v>
      </c>
      <c r="AU28" s="1">
        <v>9</v>
      </c>
      <c r="AV28" s="1">
        <v>17</v>
      </c>
      <c r="AW28" s="1">
        <v>3</v>
      </c>
      <c r="AX28" s="1">
        <v>4</v>
      </c>
      <c r="AY28" s="1">
        <v>1</v>
      </c>
      <c r="AZ28" s="1">
        <v>1</v>
      </c>
      <c r="BA28" s="1">
        <v>2</v>
      </c>
      <c r="BB28" s="1">
        <v>0</v>
      </c>
      <c r="BC28" s="1">
        <v>286</v>
      </c>
      <c r="BD28" s="1">
        <v>30</v>
      </c>
      <c r="BE28" s="1">
        <v>16</v>
      </c>
      <c r="BF28" s="1">
        <v>38</v>
      </c>
      <c r="BG28" s="1">
        <v>70</v>
      </c>
      <c r="BH28" s="1">
        <v>63</v>
      </c>
      <c r="BI28" s="1">
        <v>12</v>
      </c>
      <c r="BJ28" s="1">
        <v>1</v>
      </c>
      <c r="BK28" s="1">
        <v>1</v>
      </c>
      <c r="BL28" s="1">
        <v>3</v>
      </c>
      <c r="BM28" s="1">
        <v>5</v>
      </c>
      <c r="BN28" s="1">
        <v>7</v>
      </c>
      <c r="BO28" s="1">
        <v>3</v>
      </c>
      <c r="BP28" s="1">
        <v>1</v>
      </c>
      <c r="BQ28" s="1">
        <v>1</v>
      </c>
      <c r="BR28" s="1">
        <v>1</v>
      </c>
      <c r="BS28" s="1">
        <v>0</v>
      </c>
      <c r="BT28" s="1">
        <v>2</v>
      </c>
      <c r="BU28" s="1">
        <v>1</v>
      </c>
      <c r="BV28" s="1">
        <v>6</v>
      </c>
      <c r="BW28" s="1">
        <v>1</v>
      </c>
      <c r="BX28" s="1">
        <v>1</v>
      </c>
      <c r="BY28" s="1">
        <v>3</v>
      </c>
      <c r="BZ28" s="1">
        <v>1</v>
      </c>
      <c r="CA28" s="1">
        <v>3</v>
      </c>
      <c r="CB28" s="1">
        <v>0</v>
      </c>
      <c r="CC28" s="1">
        <v>0</v>
      </c>
      <c r="CD28" s="1">
        <v>1</v>
      </c>
      <c r="CE28" s="1">
        <v>1</v>
      </c>
      <c r="CF28" s="1">
        <v>1</v>
      </c>
      <c r="CG28" s="1">
        <v>1768</v>
      </c>
      <c r="CH28" s="1">
        <v>646</v>
      </c>
      <c r="CI28" s="1">
        <v>266</v>
      </c>
      <c r="CJ28" s="16">
        <v>471</v>
      </c>
    </row>
    <row r="29" spans="4:88" x14ac:dyDescent="0.25">
      <c r="D29" s="68"/>
      <c r="E29" s="8" t="s">
        <v>35</v>
      </c>
      <c r="F29" s="9"/>
      <c r="G29" s="12">
        <v>58</v>
      </c>
      <c r="H29" s="14">
        <v>11</v>
      </c>
      <c r="I29" s="2">
        <v>0</v>
      </c>
      <c r="J29" s="2">
        <v>1</v>
      </c>
      <c r="K29" s="2">
        <v>10</v>
      </c>
      <c r="L29" s="2">
        <v>2</v>
      </c>
      <c r="M29" s="2">
        <v>10</v>
      </c>
      <c r="N29" s="2">
        <v>0</v>
      </c>
      <c r="O29" s="2">
        <v>0</v>
      </c>
      <c r="P29" s="2">
        <v>0</v>
      </c>
      <c r="Q29" s="2">
        <v>0</v>
      </c>
      <c r="R29" s="2">
        <v>0</v>
      </c>
      <c r="S29" s="2">
        <v>0</v>
      </c>
      <c r="T29" s="2">
        <v>0</v>
      </c>
      <c r="U29" s="2">
        <v>0</v>
      </c>
      <c r="V29" s="2">
        <v>1</v>
      </c>
      <c r="W29" s="2">
        <v>0</v>
      </c>
      <c r="X29" s="2">
        <v>0</v>
      </c>
      <c r="Y29" s="2">
        <v>0</v>
      </c>
      <c r="Z29" s="2">
        <v>0</v>
      </c>
      <c r="AA29" s="2">
        <v>0</v>
      </c>
      <c r="AB29" s="2">
        <v>0</v>
      </c>
      <c r="AC29" s="2">
        <v>0</v>
      </c>
      <c r="AD29" s="2">
        <v>2</v>
      </c>
      <c r="AE29" s="2">
        <v>0</v>
      </c>
      <c r="AF29" s="2">
        <v>0</v>
      </c>
      <c r="AG29" s="2">
        <v>0</v>
      </c>
      <c r="AH29" s="2">
        <v>0</v>
      </c>
      <c r="AI29" s="2">
        <v>0</v>
      </c>
      <c r="AJ29" s="2">
        <v>0</v>
      </c>
      <c r="AK29" s="2">
        <v>0</v>
      </c>
      <c r="AL29" s="2">
        <v>0</v>
      </c>
      <c r="AM29" s="2">
        <v>1</v>
      </c>
      <c r="AN29" s="2">
        <v>0</v>
      </c>
      <c r="AO29" s="2">
        <v>1</v>
      </c>
      <c r="AP29" s="2">
        <v>0</v>
      </c>
      <c r="AQ29" s="2">
        <v>3</v>
      </c>
      <c r="AR29" s="2">
        <v>0</v>
      </c>
      <c r="AS29" s="2">
        <v>2</v>
      </c>
      <c r="AT29" s="2">
        <v>1</v>
      </c>
      <c r="AU29" s="2">
        <v>0</v>
      </c>
      <c r="AV29" s="2">
        <v>0</v>
      </c>
      <c r="AW29" s="2">
        <v>0</v>
      </c>
      <c r="AX29" s="2">
        <v>0</v>
      </c>
      <c r="AY29" s="2">
        <v>1</v>
      </c>
      <c r="AZ29" s="2">
        <v>0</v>
      </c>
      <c r="BA29" s="2">
        <v>0</v>
      </c>
      <c r="BB29" s="2">
        <v>0</v>
      </c>
      <c r="BC29" s="2">
        <v>20</v>
      </c>
      <c r="BD29" s="2">
        <v>3</v>
      </c>
      <c r="BE29" s="2">
        <v>0</v>
      </c>
      <c r="BF29" s="2">
        <v>2</v>
      </c>
      <c r="BG29" s="2">
        <v>6</v>
      </c>
      <c r="BH29" s="2">
        <v>4</v>
      </c>
      <c r="BI29" s="2">
        <v>0</v>
      </c>
      <c r="BJ29" s="2">
        <v>0</v>
      </c>
      <c r="BK29" s="2">
        <v>0</v>
      </c>
      <c r="BL29" s="2">
        <v>0</v>
      </c>
      <c r="BM29" s="2">
        <v>0</v>
      </c>
      <c r="BN29" s="2">
        <v>0</v>
      </c>
      <c r="BO29" s="2">
        <v>0</v>
      </c>
      <c r="BP29" s="2">
        <v>0</v>
      </c>
      <c r="BQ29" s="2">
        <v>0</v>
      </c>
      <c r="BR29" s="2">
        <v>0</v>
      </c>
      <c r="BS29" s="2">
        <v>0</v>
      </c>
      <c r="BT29" s="2">
        <v>0</v>
      </c>
      <c r="BU29" s="2">
        <v>0</v>
      </c>
      <c r="BV29" s="2">
        <v>1</v>
      </c>
      <c r="BW29" s="2">
        <v>0</v>
      </c>
      <c r="BX29" s="2">
        <v>0</v>
      </c>
      <c r="BY29" s="2">
        <v>0</v>
      </c>
      <c r="BZ29" s="2">
        <v>0</v>
      </c>
      <c r="CA29" s="2">
        <v>0</v>
      </c>
      <c r="CB29" s="2">
        <v>0</v>
      </c>
      <c r="CC29" s="2">
        <v>0</v>
      </c>
      <c r="CD29" s="2">
        <v>0</v>
      </c>
      <c r="CE29" s="2">
        <v>0</v>
      </c>
      <c r="CF29" s="2">
        <v>0</v>
      </c>
      <c r="CG29" s="2">
        <v>82</v>
      </c>
      <c r="CH29" s="2">
        <v>34</v>
      </c>
      <c r="CI29" s="2">
        <v>7</v>
      </c>
      <c r="CJ29" s="15">
        <v>34</v>
      </c>
    </row>
    <row r="30" spans="4:88" x14ac:dyDescent="0.25">
      <c r="D30" s="68"/>
      <c r="E30" s="8" t="s">
        <v>36</v>
      </c>
      <c r="F30" s="9"/>
      <c r="G30" s="12">
        <v>79</v>
      </c>
      <c r="H30" s="14">
        <v>21</v>
      </c>
      <c r="I30" s="2">
        <v>1</v>
      </c>
      <c r="J30" s="2">
        <v>7</v>
      </c>
      <c r="K30" s="2">
        <v>7</v>
      </c>
      <c r="L30" s="2">
        <v>2</v>
      </c>
      <c r="M30" s="2">
        <v>14</v>
      </c>
      <c r="N30" s="2">
        <v>1</v>
      </c>
      <c r="O30" s="2">
        <v>0</v>
      </c>
      <c r="P30" s="2">
        <v>0</v>
      </c>
      <c r="Q30" s="2">
        <v>0</v>
      </c>
      <c r="R30" s="2">
        <v>1</v>
      </c>
      <c r="S30" s="2">
        <v>0</v>
      </c>
      <c r="T30" s="2">
        <v>0</v>
      </c>
      <c r="U30" s="2">
        <v>0</v>
      </c>
      <c r="V30" s="2">
        <v>0</v>
      </c>
      <c r="W30" s="2">
        <v>0</v>
      </c>
      <c r="X30" s="2">
        <v>0</v>
      </c>
      <c r="Y30" s="2">
        <v>1</v>
      </c>
      <c r="Z30" s="2">
        <v>0</v>
      </c>
      <c r="AA30" s="2">
        <v>0</v>
      </c>
      <c r="AB30" s="2">
        <v>0</v>
      </c>
      <c r="AC30" s="2">
        <v>0</v>
      </c>
      <c r="AD30" s="2">
        <v>1</v>
      </c>
      <c r="AE30" s="2">
        <v>0</v>
      </c>
      <c r="AF30" s="2">
        <v>0</v>
      </c>
      <c r="AG30" s="2">
        <v>0</v>
      </c>
      <c r="AH30" s="2">
        <v>0</v>
      </c>
      <c r="AI30" s="2">
        <v>0</v>
      </c>
      <c r="AJ30" s="2">
        <v>0</v>
      </c>
      <c r="AK30" s="2">
        <v>2</v>
      </c>
      <c r="AL30" s="2">
        <v>0</v>
      </c>
      <c r="AM30" s="2">
        <v>0</v>
      </c>
      <c r="AN30" s="2">
        <v>0</v>
      </c>
      <c r="AO30" s="2">
        <v>0</v>
      </c>
      <c r="AP30" s="2">
        <v>1</v>
      </c>
      <c r="AQ30" s="2">
        <v>15</v>
      </c>
      <c r="AR30" s="2">
        <v>0</v>
      </c>
      <c r="AS30" s="2">
        <v>0</v>
      </c>
      <c r="AT30" s="2">
        <v>0</v>
      </c>
      <c r="AU30" s="2">
        <v>1</v>
      </c>
      <c r="AV30" s="2">
        <v>0</v>
      </c>
      <c r="AW30" s="2">
        <v>0</v>
      </c>
      <c r="AX30" s="2">
        <v>0</v>
      </c>
      <c r="AY30" s="2">
        <v>0</v>
      </c>
      <c r="AZ30" s="2">
        <v>0</v>
      </c>
      <c r="BA30" s="2">
        <v>0</v>
      </c>
      <c r="BB30" s="2">
        <v>1</v>
      </c>
      <c r="BC30" s="2">
        <v>38</v>
      </c>
      <c r="BD30" s="2">
        <v>2</v>
      </c>
      <c r="BE30" s="2">
        <v>0</v>
      </c>
      <c r="BF30" s="2">
        <v>1</v>
      </c>
      <c r="BG30" s="2">
        <v>23</v>
      </c>
      <c r="BH30" s="2">
        <v>6</v>
      </c>
      <c r="BI30" s="2">
        <v>1</v>
      </c>
      <c r="BJ30" s="2">
        <v>0</v>
      </c>
      <c r="BK30" s="2">
        <v>0</v>
      </c>
      <c r="BL30" s="2">
        <v>0</v>
      </c>
      <c r="BM30" s="2">
        <v>0</v>
      </c>
      <c r="BN30" s="2">
        <v>3</v>
      </c>
      <c r="BO30" s="2">
        <v>0</v>
      </c>
      <c r="BP30" s="2">
        <v>0</v>
      </c>
      <c r="BQ30" s="2">
        <v>0</v>
      </c>
      <c r="BR30" s="2">
        <v>0</v>
      </c>
      <c r="BS30" s="2">
        <v>2</v>
      </c>
      <c r="BT30" s="2">
        <v>1</v>
      </c>
      <c r="BU30" s="2">
        <v>0</v>
      </c>
      <c r="BV30" s="2">
        <v>0</v>
      </c>
      <c r="BW30" s="2">
        <v>0</v>
      </c>
      <c r="BX30" s="2">
        <v>0</v>
      </c>
      <c r="BY30" s="2">
        <v>0</v>
      </c>
      <c r="BZ30" s="2">
        <v>0</v>
      </c>
      <c r="CA30" s="2">
        <v>0</v>
      </c>
      <c r="CB30" s="2">
        <v>0</v>
      </c>
      <c r="CC30" s="2">
        <v>1</v>
      </c>
      <c r="CD30" s="2">
        <v>0</v>
      </c>
      <c r="CE30" s="2">
        <v>0</v>
      </c>
      <c r="CF30" s="2">
        <v>0</v>
      </c>
      <c r="CG30" s="2">
        <v>154</v>
      </c>
      <c r="CH30" s="2">
        <v>39</v>
      </c>
      <c r="CI30" s="2">
        <v>18</v>
      </c>
      <c r="CJ30" s="15">
        <v>60</v>
      </c>
    </row>
    <row r="31" spans="4:88" x14ac:dyDescent="0.25">
      <c r="D31" s="68"/>
      <c r="E31" s="8" t="s">
        <v>37</v>
      </c>
      <c r="F31" s="9"/>
      <c r="G31" s="12">
        <v>2</v>
      </c>
      <c r="H31" s="14">
        <v>1</v>
      </c>
      <c r="I31" s="2">
        <v>0</v>
      </c>
      <c r="J31" s="2">
        <v>0</v>
      </c>
      <c r="K31" s="2">
        <v>0</v>
      </c>
      <c r="L31" s="2">
        <v>0</v>
      </c>
      <c r="M31" s="2">
        <v>0</v>
      </c>
      <c r="N31" s="2">
        <v>0</v>
      </c>
      <c r="O31" s="2">
        <v>0</v>
      </c>
      <c r="P31" s="2">
        <v>0</v>
      </c>
      <c r="Q31" s="2">
        <v>0</v>
      </c>
      <c r="R31" s="2">
        <v>0</v>
      </c>
      <c r="S31" s="2">
        <v>0</v>
      </c>
      <c r="T31" s="2">
        <v>0</v>
      </c>
      <c r="U31" s="2">
        <v>0</v>
      </c>
      <c r="V31" s="2">
        <v>0</v>
      </c>
      <c r="W31" s="2">
        <v>0</v>
      </c>
      <c r="X31" s="2">
        <v>0</v>
      </c>
      <c r="Y31" s="2">
        <v>0</v>
      </c>
      <c r="Z31" s="2">
        <v>0</v>
      </c>
      <c r="AA31" s="2">
        <v>0</v>
      </c>
      <c r="AB31" s="2">
        <v>0</v>
      </c>
      <c r="AC31" s="2">
        <v>0</v>
      </c>
      <c r="AD31" s="2">
        <v>0</v>
      </c>
      <c r="AE31" s="2">
        <v>0</v>
      </c>
      <c r="AF31" s="2">
        <v>0</v>
      </c>
      <c r="AG31" s="2">
        <v>0</v>
      </c>
      <c r="AH31" s="2">
        <v>0</v>
      </c>
      <c r="AI31" s="2">
        <v>0</v>
      </c>
      <c r="AJ31" s="2">
        <v>0</v>
      </c>
      <c r="AK31" s="2">
        <v>0</v>
      </c>
      <c r="AL31" s="2">
        <v>0</v>
      </c>
      <c r="AM31" s="2">
        <v>0</v>
      </c>
      <c r="AN31" s="2">
        <v>0</v>
      </c>
      <c r="AO31" s="2">
        <v>0</v>
      </c>
      <c r="AP31" s="2">
        <v>0</v>
      </c>
      <c r="AQ31" s="2">
        <v>0</v>
      </c>
      <c r="AR31" s="2">
        <v>0</v>
      </c>
      <c r="AS31" s="2">
        <v>0</v>
      </c>
      <c r="AT31" s="2">
        <v>0</v>
      </c>
      <c r="AU31" s="2">
        <v>0</v>
      </c>
      <c r="AV31" s="2">
        <v>0</v>
      </c>
      <c r="AW31" s="2">
        <v>0</v>
      </c>
      <c r="AX31" s="2">
        <v>0</v>
      </c>
      <c r="AY31" s="2">
        <v>0</v>
      </c>
      <c r="AZ31" s="2">
        <v>0</v>
      </c>
      <c r="BA31" s="2">
        <v>0</v>
      </c>
      <c r="BB31" s="2">
        <v>0</v>
      </c>
      <c r="BC31" s="2">
        <v>1</v>
      </c>
      <c r="BD31" s="2">
        <v>0</v>
      </c>
      <c r="BE31" s="2">
        <v>0</v>
      </c>
      <c r="BF31" s="2">
        <v>0</v>
      </c>
      <c r="BG31" s="2">
        <v>0</v>
      </c>
      <c r="BH31" s="2">
        <v>0</v>
      </c>
      <c r="BI31" s="2">
        <v>0</v>
      </c>
      <c r="BJ31" s="2">
        <v>0</v>
      </c>
      <c r="BK31" s="2">
        <v>0</v>
      </c>
      <c r="BL31" s="2">
        <v>0</v>
      </c>
      <c r="BM31" s="2">
        <v>0</v>
      </c>
      <c r="BN31" s="2">
        <v>0</v>
      </c>
      <c r="BO31" s="2">
        <v>0</v>
      </c>
      <c r="BP31" s="2">
        <v>0</v>
      </c>
      <c r="BQ31" s="2">
        <v>0</v>
      </c>
      <c r="BR31" s="2">
        <v>0</v>
      </c>
      <c r="BS31" s="2">
        <v>0</v>
      </c>
      <c r="BT31" s="2">
        <v>0</v>
      </c>
      <c r="BU31" s="2">
        <v>0</v>
      </c>
      <c r="BV31" s="2">
        <v>0</v>
      </c>
      <c r="BW31" s="2">
        <v>0</v>
      </c>
      <c r="BX31" s="2">
        <v>0</v>
      </c>
      <c r="BY31" s="2">
        <v>0</v>
      </c>
      <c r="BZ31" s="2">
        <v>0</v>
      </c>
      <c r="CA31" s="2">
        <v>0</v>
      </c>
      <c r="CB31" s="2">
        <v>0</v>
      </c>
      <c r="CC31" s="2">
        <v>0</v>
      </c>
      <c r="CD31" s="2">
        <v>0</v>
      </c>
      <c r="CE31" s="2">
        <v>0</v>
      </c>
      <c r="CF31" s="2">
        <v>0</v>
      </c>
      <c r="CG31" s="2">
        <v>2</v>
      </c>
      <c r="CH31" s="2">
        <v>1</v>
      </c>
      <c r="CI31" s="2">
        <v>0</v>
      </c>
      <c r="CJ31" s="15">
        <v>1</v>
      </c>
    </row>
    <row r="32" spans="4:88" x14ac:dyDescent="0.25">
      <c r="D32" s="68"/>
      <c r="E32" s="8" t="s">
        <v>38</v>
      </c>
      <c r="F32" s="9"/>
      <c r="G32" s="12">
        <v>24</v>
      </c>
      <c r="H32" s="14">
        <v>7</v>
      </c>
      <c r="I32" s="2">
        <v>0</v>
      </c>
      <c r="J32" s="2">
        <v>0</v>
      </c>
      <c r="K32" s="2">
        <v>3</v>
      </c>
      <c r="L32" s="2">
        <v>0</v>
      </c>
      <c r="M32" s="2">
        <v>6</v>
      </c>
      <c r="N32" s="2">
        <v>0</v>
      </c>
      <c r="O32" s="2">
        <v>0</v>
      </c>
      <c r="P32" s="2">
        <v>0</v>
      </c>
      <c r="Q32" s="2">
        <v>0</v>
      </c>
      <c r="R32" s="2">
        <v>0</v>
      </c>
      <c r="S32" s="2">
        <v>0</v>
      </c>
      <c r="T32" s="2">
        <v>0</v>
      </c>
      <c r="U32" s="2">
        <v>0</v>
      </c>
      <c r="V32" s="2">
        <v>0</v>
      </c>
      <c r="W32" s="2">
        <v>0</v>
      </c>
      <c r="X32" s="2">
        <v>0</v>
      </c>
      <c r="Y32" s="2">
        <v>0</v>
      </c>
      <c r="Z32" s="2">
        <v>0</v>
      </c>
      <c r="AA32" s="2">
        <v>0</v>
      </c>
      <c r="AB32" s="2">
        <v>1</v>
      </c>
      <c r="AC32" s="2">
        <v>0</v>
      </c>
      <c r="AD32" s="2">
        <v>0</v>
      </c>
      <c r="AE32" s="2">
        <v>0</v>
      </c>
      <c r="AF32" s="2">
        <v>0</v>
      </c>
      <c r="AG32" s="2">
        <v>0</v>
      </c>
      <c r="AH32" s="2">
        <v>0</v>
      </c>
      <c r="AI32" s="2">
        <v>0</v>
      </c>
      <c r="AJ32" s="2">
        <v>0</v>
      </c>
      <c r="AK32" s="2">
        <v>0</v>
      </c>
      <c r="AL32" s="2">
        <v>0</v>
      </c>
      <c r="AM32" s="2">
        <v>0</v>
      </c>
      <c r="AN32" s="2">
        <v>0</v>
      </c>
      <c r="AO32" s="2">
        <v>0</v>
      </c>
      <c r="AP32" s="2">
        <v>0</v>
      </c>
      <c r="AQ32" s="2">
        <v>2</v>
      </c>
      <c r="AR32" s="2">
        <v>1</v>
      </c>
      <c r="AS32" s="2">
        <v>0</v>
      </c>
      <c r="AT32" s="2">
        <v>0</v>
      </c>
      <c r="AU32" s="2">
        <v>0</v>
      </c>
      <c r="AV32" s="2">
        <v>0</v>
      </c>
      <c r="AW32" s="2">
        <v>0</v>
      </c>
      <c r="AX32" s="2">
        <v>0</v>
      </c>
      <c r="AY32" s="2">
        <v>0</v>
      </c>
      <c r="AZ32" s="2">
        <v>0</v>
      </c>
      <c r="BA32" s="2">
        <v>0</v>
      </c>
      <c r="BB32" s="2">
        <v>0</v>
      </c>
      <c r="BC32" s="2">
        <v>11</v>
      </c>
      <c r="BD32" s="2">
        <v>0</v>
      </c>
      <c r="BE32" s="2">
        <v>0</v>
      </c>
      <c r="BF32" s="2">
        <v>1</v>
      </c>
      <c r="BG32" s="2">
        <v>4</v>
      </c>
      <c r="BH32" s="2">
        <v>1</v>
      </c>
      <c r="BI32" s="2">
        <v>0</v>
      </c>
      <c r="BJ32" s="2">
        <v>0</v>
      </c>
      <c r="BK32" s="2">
        <v>1</v>
      </c>
      <c r="BL32" s="2">
        <v>0</v>
      </c>
      <c r="BM32" s="2">
        <v>0</v>
      </c>
      <c r="BN32" s="2">
        <v>0</v>
      </c>
      <c r="BO32" s="2">
        <v>0</v>
      </c>
      <c r="BP32" s="2">
        <v>0</v>
      </c>
      <c r="BQ32" s="2">
        <v>0</v>
      </c>
      <c r="BR32" s="2">
        <v>0</v>
      </c>
      <c r="BS32" s="2">
        <v>1</v>
      </c>
      <c r="BT32" s="2">
        <v>0</v>
      </c>
      <c r="BU32" s="2">
        <v>0</v>
      </c>
      <c r="BV32" s="2">
        <v>0</v>
      </c>
      <c r="BW32" s="2">
        <v>0</v>
      </c>
      <c r="BX32" s="2">
        <v>0</v>
      </c>
      <c r="BY32" s="2">
        <v>0</v>
      </c>
      <c r="BZ32" s="2">
        <v>0</v>
      </c>
      <c r="CA32" s="2">
        <v>0</v>
      </c>
      <c r="CB32" s="2">
        <v>1</v>
      </c>
      <c r="CC32" s="2">
        <v>0</v>
      </c>
      <c r="CD32" s="2">
        <v>0</v>
      </c>
      <c r="CE32" s="2">
        <v>0</v>
      </c>
      <c r="CF32" s="2">
        <v>0</v>
      </c>
      <c r="CG32" s="2">
        <v>40</v>
      </c>
      <c r="CH32" s="2">
        <v>15</v>
      </c>
      <c r="CI32" s="2">
        <v>3</v>
      </c>
      <c r="CJ32" s="15">
        <v>15</v>
      </c>
    </row>
    <row r="33" spans="4:88" x14ac:dyDescent="0.25">
      <c r="D33" s="68"/>
      <c r="E33" s="8" t="s">
        <v>39</v>
      </c>
      <c r="F33" s="9"/>
      <c r="G33" s="12">
        <v>0</v>
      </c>
      <c r="H33" s="14">
        <v>0</v>
      </c>
      <c r="I33" s="2">
        <v>0</v>
      </c>
      <c r="J33" s="2">
        <v>0</v>
      </c>
      <c r="K33" s="2">
        <v>0</v>
      </c>
      <c r="L33" s="2">
        <v>0</v>
      </c>
      <c r="M33" s="2">
        <v>0</v>
      </c>
      <c r="N33" s="2">
        <v>0</v>
      </c>
      <c r="O33" s="2">
        <v>0</v>
      </c>
      <c r="P33" s="2">
        <v>0</v>
      </c>
      <c r="Q33" s="2">
        <v>0</v>
      </c>
      <c r="R33" s="2">
        <v>0</v>
      </c>
      <c r="S33" s="2">
        <v>0</v>
      </c>
      <c r="T33" s="2">
        <v>0</v>
      </c>
      <c r="U33" s="2">
        <v>0</v>
      </c>
      <c r="V33" s="2">
        <v>0</v>
      </c>
      <c r="W33" s="2">
        <v>0</v>
      </c>
      <c r="X33" s="2">
        <v>0</v>
      </c>
      <c r="Y33" s="2">
        <v>0</v>
      </c>
      <c r="Z33" s="2">
        <v>0</v>
      </c>
      <c r="AA33" s="2">
        <v>0</v>
      </c>
      <c r="AB33" s="2">
        <v>0</v>
      </c>
      <c r="AC33" s="2">
        <v>0</v>
      </c>
      <c r="AD33" s="2">
        <v>0</v>
      </c>
      <c r="AE33" s="2">
        <v>0</v>
      </c>
      <c r="AF33" s="2">
        <v>0</v>
      </c>
      <c r="AG33" s="2">
        <v>0</v>
      </c>
      <c r="AH33" s="2">
        <v>0</v>
      </c>
      <c r="AI33" s="2">
        <v>0</v>
      </c>
      <c r="AJ33" s="2">
        <v>0</v>
      </c>
      <c r="AK33" s="2">
        <v>0</v>
      </c>
      <c r="AL33" s="2">
        <v>0</v>
      </c>
      <c r="AM33" s="2">
        <v>0</v>
      </c>
      <c r="AN33" s="2">
        <v>0</v>
      </c>
      <c r="AO33" s="2">
        <v>0</v>
      </c>
      <c r="AP33" s="2">
        <v>0</v>
      </c>
      <c r="AQ33" s="2">
        <v>0</v>
      </c>
      <c r="AR33" s="2">
        <v>0</v>
      </c>
      <c r="AS33" s="2">
        <v>0</v>
      </c>
      <c r="AT33" s="2">
        <v>0</v>
      </c>
      <c r="AU33" s="2">
        <v>0</v>
      </c>
      <c r="AV33" s="2">
        <v>0</v>
      </c>
      <c r="AW33" s="2">
        <v>0</v>
      </c>
      <c r="AX33" s="2">
        <v>0</v>
      </c>
      <c r="AY33" s="2">
        <v>0</v>
      </c>
      <c r="AZ33" s="2">
        <v>0</v>
      </c>
      <c r="BA33" s="2">
        <v>0</v>
      </c>
      <c r="BB33" s="2">
        <v>0</v>
      </c>
      <c r="BC33" s="2">
        <v>0</v>
      </c>
      <c r="BD33" s="2">
        <v>0</v>
      </c>
      <c r="BE33" s="2">
        <v>0</v>
      </c>
      <c r="BF33" s="2">
        <v>0</v>
      </c>
      <c r="BG33" s="2">
        <v>0</v>
      </c>
      <c r="BH33" s="2">
        <v>0</v>
      </c>
      <c r="BI33" s="2">
        <v>0</v>
      </c>
      <c r="BJ33" s="2">
        <v>0</v>
      </c>
      <c r="BK33" s="2">
        <v>0</v>
      </c>
      <c r="BL33" s="2">
        <v>0</v>
      </c>
      <c r="BM33" s="2">
        <v>0</v>
      </c>
      <c r="BN33" s="2">
        <v>0</v>
      </c>
      <c r="BO33" s="2">
        <v>0</v>
      </c>
      <c r="BP33" s="2">
        <v>0</v>
      </c>
      <c r="BQ33" s="2">
        <v>0</v>
      </c>
      <c r="BR33" s="2">
        <v>0</v>
      </c>
      <c r="BS33" s="2">
        <v>0</v>
      </c>
      <c r="BT33" s="2">
        <v>0</v>
      </c>
      <c r="BU33" s="2">
        <v>0</v>
      </c>
      <c r="BV33" s="2">
        <v>0</v>
      </c>
      <c r="BW33" s="2">
        <v>0</v>
      </c>
      <c r="BX33" s="2">
        <v>0</v>
      </c>
      <c r="BY33" s="2">
        <v>0</v>
      </c>
      <c r="BZ33" s="2">
        <v>0</v>
      </c>
      <c r="CA33" s="2">
        <v>0</v>
      </c>
      <c r="CB33" s="2">
        <v>0</v>
      </c>
      <c r="CC33" s="2">
        <v>0</v>
      </c>
      <c r="CD33" s="2">
        <v>0</v>
      </c>
      <c r="CE33" s="2">
        <v>0</v>
      </c>
      <c r="CF33" s="2">
        <v>0</v>
      </c>
      <c r="CG33" s="2">
        <v>0</v>
      </c>
      <c r="CH33" s="2">
        <v>0</v>
      </c>
      <c r="CI33" s="2">
        <v>0</v>
      </c>
      <c r="CJ33" s="15">
        <v>0</v>
      </c>
    </row>
    <row r="34" spans="4:88" x14ac:dyDescent="0.25">
      <c r="D34" s="67" t="s">
        <v>40</v>
      </c>
      <c r="E34" s="10" t="s">
        <v>41</v>
      </c>
      <c r="F34" s="7"/>
      <c r="G34" s="11">
        <v>515</v>
      </c>
      <c r="H34" s="13">
        <v>55</v>
      </c>
      <c r="I34" s="1">
        <v>32</v>
      </c>
      <c r="J34" s="1">
        <v>43</v>
      </c>
      <c r="K34" s="1">
        <v>134</v>
      </c>
      <c r="L34" s="1">
        <v>6</v>
      </c>
      <c r="M34" s="1">
        <v>93</v>
      </c>
      <c r="N34" s="1">
        <v>13</v>
      </c>
      <c r="O34" s="1">
        <v>1</v>
      </c>
      <c r="P34" s="1">
        <v>1</v>
      </c>
      <c r="Q34" s="1">
        <v>0</v>
      </c>
      <c r="R34" s="1">
        <v>0</v>
      </c>
      <c r="S34" s="1">
        <v>1</v>
      </c>
      <c r="T34" s="1">
        <v>1</v>
      </c>
      <c r="U34" s="1">
        <v>1</v>
      </c>
      <c r="V34" s="1">
        <v>1</v>
      </c>
      <c r="W34" s="1">
        <v>0</v>
      </c>
      <c r="X34" s="1">
        <v>0</v>
      </c>
      <c r="Y34" s="1">
        <v>0</v>
      </c>
      <c r="Z34" s="1">
        <v>0</v>
      </c>
      <c r="AA34" s="1">
        <v>0</v>
      </c>
      <c r="AB34" s="1">
        <v>3</v>
      </c>
      <c r="AC34" s="1">
        <v>0</v>
      </c>
      <c r="AD34" s="1">
        <v>13</v>
      </c>
      <c r="AE34" s="1">
        <v>4</v>
      </c>
      <c r="AF34" s="1">
        <v>1</v>
      </c>
      <c r="AG34" s="1">
        <v>2</v>
      </c>
      <c r="AH34" s="1">
        <v>1</v>
      </c>
      <c r="AI34" s="1">
        <v>0</v>
      </c>
      <c r="AJ34" s="1">
        <v>0</v>
      </c>
      <c r="AK34" s="1">
        <v>2</v>
      </c>
      <c r="AL34" s="1">
        <v>0</v>
      </c>
      <c r="AM34" s="1">
        <v>0</v>
      </c>
      <c r="AN34" s="1">
        <v>2</v>
      </c>
      <c r="AO34" s="1">
        <v>3</v>
      </c>
      <c r="AP34" s="1">
        <v>41</v>
      </c>
      <c r="AQ34" s="1">
        <v>115</v>
      </c>
      <c r="AR34" s="1">
        <v>24</v>
      </c>
      <c r="AS34" s="1">
        <v>21</v>
      </c>
      <c r="AT34" s="1">
        <v>3</v>
      </c>
      <c r="AU34" s="1">
        <v>3</v>
      </c>
      <c r="AV34" s="1">
        <v>7</v>
      </c>
      <c r="AW34" s="1">
        <v>1</v>
      </c>
      <c r="AX34" s="1">
        <v>3</v>
      </c>
      <c r="AY34" s="1">
        <v>2</v>
      </c>
      <c r="AZ34" s="1">
        <v>1</v>
      </c>
      <c r="BA34" s="1">
        <v>0</v>
      </c>
      <c r="BB34" s="1">
        <v>1</v>
      </c>
      <c r="BC34" s="1">
        <v>190</v>
      </c>
      <c r="BD34" s="1">
        <v>0</v>
      </c>
      <c r="BE34" s="1">
        <v>12</v>
      </c>
      <c r="BF34" s="1">
        <v>29</v>
      </c>
      <c r="BG34" s="1">
        <v>50</v>
      </c>
      <c r="BH34" s="1">
        <v>12</v>
      </c>
      <c r="BI34" s="1">
        <v>8</v>
      </c>
      <c r="BJ34" s="1">
        <v>1</v>
      </c>
      <c r="BK34" s="1">
        <v>1</v>
      </c>
      <c r="BL34" s="1">
        <v>2</v>
      </c>
      <c r="BM34" s="1">
        <v>5</v>
      </c>
      <c r="BN34" s="1">
        <v>0</v>
      </c>
      <c r="BO34" s="1">
        <v>2</v>
      </c>
      <c r="BP34" s="1">
        <v>1</v>
      </c>
      <c r="BQ34" s="1">
        <v>0</v>
      </c>
      <c r="BR34" s="1">
        <v>1</v>
      </c>
      <c r="BS34" s="1">
        <v>2</v>
      </c>
      <c r="BT34" s="1">
        <v>0</v>
      </c>
      <c r="BU34" s="1">
        <v>0</v>
      </c>
      <c r="BV34" s="1">
        <v>3</v>
      </c>
      <c r="BW34" s="1">
        <v>0</v>
      </c>
      <c r="BX34" s="1">
        <v>1</v>
      </c>
      <c r="BY34" s="1">
        <v>1</v>
      </c>
      <c r="BZ34" s="1">
        <v>0</v>
      </c>
      <c r="CA34" s="1">
        <v>2</v>
      </c>
      <c r="CB34" s="1">
        <v>0</v>
      </c>
      <c r="CC34" s="1">
        <v>1</v>
      </c>
      <c r="CD34" s="1">
        <v>0</v>
      </c>
      <c r="CE34" s="1">
        <v>1</v>
      </c>
      <c r="CF34" s="1">
        <v>1</v>
      </c>
      <c r="CG34" s="1">
        <v>960</v>
      </c>
      <c r="CH34" s="1">
        <v>309</v>
      </c>
      <c r="CI34" s="1">
        <v>216</v>
      </c>
      <c r="CJ34" s="16">
        <v>274</v>
      </c>
    </row>
    <row r="35" spans="4:88" x14ac:dyDescent="0.25">
      <c r="D35" s="68"/>
      <c r="E35" s="8" t="s">
        <v>34</v>
      </c>
      <c r="F35" s="9"/>
      <c r="G35" s="12">
        <v>433</v>
      </c>
      <c r="H35" s="14">
        <v>38</v>
      </c>
      <c r="I35" s="2">
        <v>32</v>
      </c>
      <c r="J35" s="2">
        <v>40</v>
      </c>
      <c r="K35" s="2">
        <v>122</v>
      </c>
      <c r="L35" s="2">
        <v>4</v>
      </c>
      <c r="M35" s="2">
        <v>79</v>
      </c>
      <c r="N35" s="2">
        <v>12</v>
      </c>
      <c r="O35" s="2">
        <v>1</v>
      </c>
      <c r="P35" s="2">
        <v>1</v>
      </c>
      <c r="Q35" s="2">
        <v>0</v>
      </c>
      <c r="R35" s="2">
        <v>0</v>
      </c>
      <c r="S35" s="2">
        <v>1</v>
      </c>
      <c r="T35" s="2">
        <v>1</v>
      </c>
      <c r="U35" s="2">
        <v>1</v>
      </c>
      <c r="V35" s="2">
        <v>0</v>
      </c>
      <c r="W35" s="2">
        <v>0</v>
      </c>
      <c r="X35" s="2">
        <v>0</v>
      </c>
      <c r="Y35" s="2">
        <v>0</v>
      </c>
      <c r="Z35" s="2">
        <v>0</v>
      </c>
      <c r="AA35" s="2">
        <v>0</v>
      </c>
      <c r="AB35" s="2">
        <v>3</v>
      </c>
      <c r="AC35" s="2">
        <v>0</v>
      </c>
      <c r="AD35" s="2">
        <v>12</v>
      </c>
      <c r="AE35" s="2">
        <v>4</v>
      </c>
      <c r="AF35" s="2">
        <v>1</v>
      </c>
      <c r="AG35" s="2">
        <v>2</v>
      </c>
      <c r="AH35" s="2">
        <v>1</v>
      </c>
      <c r="AI35" s="2">
        <v>0</v>
      </c>
      <c r="AJ35" s="2">
        <v>0</v>
      </c>
      <c r="AK35" s="2">
        <v>0</v>
      </c>
      <c r="AL35" s="2">
        <v>0</v>
      </c>
      <c r="AM35" s="2">
        <v>0</v>
      </c>
      <c r="AN35" s="2">
        <v>2</v>
      </c>
      <c r="AO35" s="2">
        <v>2</v>
      </c>
      <c r="AP35" s="2">
        <v>40</v>
      </c>
      <c r="AQ35" s="2">
        <v>98</v>
      </c>
      <c r="AR35" s="2">
        <v>23</v>
      </c>
      <c r="AS35" s="2">
        <v>20</v>
      </c>
      <c r="AT35" s="2">
        <v>2</v>
      </c>
      <c r="AU35" s="2">
        <v>3</v>
      </c>
      <c r="AV35" s="2">
        <v>7</v>
      </c>
      <c r="AW35" s="2">
        <v>1</v>
      </c>
      <c r="AX35" s="2">
        <v>3</v>
      </c>
      <c r="AY35" s="2">
        <v>1</v>
      </c>
      <c r="AZ35" s="2">
        <v>1</v>
      </c>
      <c r="BA35" s="2">
        <v>0</v>
      </c>
      <c r="BB35" s="2">
        <v>0</v>
      </c>
      <c r="BC35" s="2">
        <v>155</v>
      </c>
      <c r="BD35" s="2">
        <v>0</v>
      </c>
      <c r="BE35" s="2">
        <v>12</v>
      </c>
      <c r="BF35" s="2">
        <v>26</v>
      </c>
      <c r="BG35" s="2">
        <v>34</v>
      </c>
      <c r="BH35" s="2">
        <v>9</v>
      </c>
      <c r="BI35" s="2">
        <v>8</v>
      </c>
      <c r="BJ35" s="2">
        <v>1</v>
      </c>
      <c r="BK35" s="2">
        <v>0</v>
      </c>
      <c r="BL35" s="2">
        <v>2</v>
      </c>
      <c r="BM35" s="2">
        <v>5</v>
      </c>
      <c r="BN35" s="2">
        <v>0</v>
      </c>
      <c r="BO35" s="2">
        <v>2</v>
      </c>
      <c r="BP35" s="2">
        <v>1</v>
      </c>
      <c r="BQ35" s="2">
        <v>0</v>
      </c>
      <c r="BR35" s="2">
        <v>1</v>
      </c>
      <c r="BS35" s="2">
        <v>0</v>
      </c>
      <c r="BT35" s="2">
        <v>0</v>
      </c>
      <c r="BU35" s="2">
        <v>0</v>
      </c>
      <c r="BV35" s="2">
        <v>2</v>
      </c>
      <c r="BW35" s="2">
        <v>0</v>
      </c>
      <c r="BX35" s="2">
        <v>1</v>
      </c>
      <c r="BY35" s="2">
        <v>1</v>
      </c>
      <c r="BZ35" s="2">
        <v>0</v>
      </c>
      <c r="CA35" s="2">
        <v>2</v>
      </c>
      <c r="CB35" s="2">
        <v>0</v>
      </c>
      <c r="CC35" s="2">
        <v>0</v>
      </c>
      <c r="CD35" s="2">
        <v>0</v>
      </c>
      <c r="CE35" s="2">
        <v>1</v>
      </c>
      <c r="CF35" s="2">
        <v>1</v>
      </c>
      <c r="CG35" s="2">
        <v>821</v>
      </c>
      <c r="CH35" s="2">
        <v>268</v>
      </c>
      <c r="CI35" s="2">
        <v>193</v>
      </c>
      <c r="CJ35" s="15">
        <v>221</v>
      </c>
    </row>
    <row r="36" spans="4:88" x14ac:dyDescent="0.25">
      <c r="D36" s="68"/>
      <c r="E36" s="8" t="s">
        <v>35</v>
      </c>
      <c r="F36" s="9"/>
      <c r="G36" s="12">
        <v>28</v>
      </c>
      <c r="H36" s="14">
        <v>5</v>
      </c>
      <c r="I36" s="2">
        <v>0</v>
      </c>
      <c r="J36" s="2">
        <v>0</v>
      </c>
      <c r="K36" s="2">
        <v>6</v>
      </c>
      <c r="L36" s="2">
        <v>1</v>
      </c>
      <c r="M36" s="2">
        <v>4</v>
      </c>
      <c r="N36" s="2">
        <v>0</v>
      </c>
      <c r="O36" s="2">
        <v>0</v>
      </c>
      <c r="P36" s="2">
        <v>0</v>
      </c>
      <c r="Q36" s="2">
        <v>0</v>
      </c>
      <c r="R36" s="2">
        <v>0</v>
      </c>
      <c r="S36" s="2">
        <v>0</v>
      </c>
      <c r="T36" s="2">
        <v>0</v>
      </c>
      <c r="U36" s="2">
        <v>0</v>
      </c>
      <c r="V36" s="2">
        <v>1</v>
      </c>
      <c r="W36" s="2">
        <v>0</v>
      </c>
      <c r="X36" s="2">
        <v>0</v>
      </c>
      <c r="Y36" s="2">
        <v>0</v>
      </c>
      <c r="Z36" s="2">
        <v>0</v>
      </c>
      <c r="AA36" s="2">
        <v>0</v>
      </c>
      <c r="AB36" s="2">
        <v>0</v>
      </c>
      <c r="AC36" s="2">
        <v>0</v>
      </c>
      <c r="AD36" s="2">
        <v>0</v>
      </c>
      <c r="AE36" s="2">
        <v>0</v>
      </c>
      <c r="AF36" s="2">
        <v>0</v>
      </c>
      <c r="AG36" s="2">
        <v>0</v>
      </c>
      <c r="AH36" s="2">
        <v>0</v>
      </c>
      <c r="AI36" s="2">
        <v>0</v>
      </c>
      <c r="AJ36" s="2">
        <v>0</v>
      </c>
      <c r="AK36" s="2">
        <v>0</v>
      </c>
      <c r="AL36" s="2">
        <v>0</v>
      </c>
      <c r="AM36" s="2">
        <v>0</v>
      </c>
      <c r="AN36" s="2">
        <v>0</v>
      </c>
      <c r="AO36" s="2">
        <v>1</v>
      </c>
      <c r="AP36" s="2">
        <v>0</v>
      </c>
      <c r="AQ36" s="2">
        <v>3</v>
      </c>
      <c r="AR36" s="2">
        <v>0</v>
      </c>
      <c r="AS36" s="2">
        <v>1</v>
      </c>
      <c r="AT36" s="2">
        <v>1</v>
      </c>
      <c r="AU36" s="2">
        <v>0</v>
      </c>
      <c r="AV36" s="2">
        <v>0</v>
      </c>
      <c r="AW36" s="2">
        <v>0</v>
      </c>
      <c r="AX36" s="2">
        <v>0</v>
      </c>
      <c r="AY36" s="2">
        <v>1</v>
      </c>
      <c r="AZ36" s="2">
        <v>0</v>
      </c>
      <c r="BA36" s="2">
        <v>0</v>
      </c>
      <c r="BB36" s="2">
        <v>0</v>
      </c>
      <c r="BC36" s="2">
        <v>11</v>
      </c>
      <c r="BD36" s="2">
        <v>0</v>
      </c>
      <c r="BE36" s="2">
        <v>0</v>
      </c>
      <c r="BF36" s="2">
        <v>1</v>
      </c>
      <c r="BG36" s="2">
        <v>1</v>
      </c>
      <c r="BH36" s="2">
        <v>2</v>
      </c>
      <c r="BI36" s="2">
        <v>0</v>
      </c>
      <c r="BJ36" s="2">
        <v>0</v>
      </c>
      <c r="BK36" s="2">
        <v>0</v>
      </c>
      <c r="BL36" s="2">
        <v>0</v>
      </c>
      <c r="BM36" s="2">
        <v>0</v>
      </c>
      <c r="BN36" s="2">
        <v>0</v>
      </c>
      <c r="BO36" s="2">
        <v>0</v>
      </c>
      <c r="BP36" s="2">
        <v>0</v>
      </c>
      <c r="BQ36" s="2">
        <v>0</v>
      </c>
      <c r="BR36" s="2">
        <v>0</v>
      </c>
      <c r="BS36" s="2">
        <v>0</v>
      </c>
      <c r="BT36" s="2">
        <v>0</v>
      </c>
      <c r="BU36" s="2">
        <v>0</v>
      </c>
      <c r="BV36" s="2">
        <v>1</v>
      </c>
      <c r="BW36" s="2">
        <v>0</v>
      </c>
      <c r="BX36" s="2">
        <v>0</v>
      </c>
      <c r="BY36" s="2">
        <v>0</v>
      </c>
      <c r="BZ36" s="2">
        <v>0</v>
      </c>
      <c r="CA36" s="2">
        <v>0</v>
      </c>
      <c r="CB36" s="2">
        <v>0</v>
      </c>
      <c r="CC36" s="2">
        <v>0</v>
      </c>
      <c r="CD36" s="2">
        <v>0</v>
      </c>
      <c r="CE36" s="2">
        <v>0</v>
      </c>
      <c r="CF36" s="2">
        <v>0</v>
      </c>
      <c r="CG36" s="2">
        <v>40</v>
      </c>
      <c r="CH36" s="2">
        <v>15</v>
      </c>
      <c r="CI36" s="2">
        <v>6</v>
      </c>
      <c r="CJ36" s="15">
        <v>16</v>
      </c>
    </row>
    <row r="37" spans="4:88" x14ac:dyDescent="0.25">
      <c r="D37" s="68"/>
      <c r="E37" s="8" t="s">
        <v>36</v>
      </c>
      <c r="F37" s="9"/>
      <c r="G37" s="12">
        <v>41</v>
      </c>
      <c r="H37" s="14">
        <v>9</v>
      </c>
      <c r="I37" s="2">
        <v>0</v>
      </c>
      <c r="J37" s="2">
        <v>3</v>
      </c>
      <c r="K37" s="2">
        <v>5</v>
      </c>
      <c r="L37" s="2">
        <v>1</v>
      </c>
      <c r="M37" s="2">
        <v>7</v>
      </c>
      <c r="N37" s="2">
        <v>1</v>
      </c>
      <c r="O37" s="2">
        <v>0</v>
      </c>
      <c r="P37" s="2">
        <v>0</v>
      </c>
      <c r="Q37" s="2">
        <v>0</v>
      </c>
      <c r="R37" s="2">
        <v>0</v>
      </c>
      <c r="S37" s="2">
        <v>0</v>
      </c>
      <c r="T37" s="2">
        <v>0</v>
      </c>
      <c r="U37" s="2">
        <v>0</v>
      </c>
      <c r="V37" s="2">
        <v>0</v>
      </c>
      <c r="W37" s="2">
        <v>0</v>
      </c>
      <c r="X37" s="2">
        <v>0</v>
      </c>
      <c r="Y37" s="2">
        <v>0</v>
      </c>
      <c r="Z37" s="2">
        <v>0</v>
      </c>
      <c r="AA37" s="2">
        <v>0</v>
      </c>
      <c r="AB37" s="2">
        <v>0</v>
      </c>
      <c r="AC37" s="2">
        <v>0</v>
      </c>
      <c r="AD37" s="2">
        <v>1</v>
      </c>
      <c r="AE37" s="2">
        <v>0</v>
      </c>
      <c r="AF37" s="2">
        <v>0</v>
      </c>
      <c r="AG37" s="2">
        <v>0</v>
      </c>
      <c r="AH37" s="2">
        <v>0</v>
      </c>
      <c r="AI37" s="2">
        <v>0</v>
      </c>
      <c r="AJ37" s="2">
        <v>0</v>
      </c>
      <c r="AK37" s="2">
        <v>2</v>
      </c>
      <c r="AL37" s="2">
        <v>0</v>
      </c>
      <c r="AM37" s="2">
        <v>0</v>
      </c>
      <c r="AN37" s="2">
        <v>0</v>
      </c>
      <c r="AO37" s="2">
        <v>0</v>
      </c>
      <c r="AP37" s="2">
        <v>1</v>
      </c>
      <c r="AQ37" s="2">
        <v>12</v>
      </c>
      <c r="AR37" s="2">
        <v>0</v>
      </c>
      <c r="AS37" s="2">
        <v>0</v>
      </c>
      <c r="AT37" s="2">
        <v>0</v>
      </c>
      <c r="AU37" s="2">
        <v>0</v>
      </c>
      <c r="AV37" s="2">
        <v>0</v>
      </c>
      <c r="AW37" s="2">
        <v>0</v>
      </c>
      <c r="AX37" s="2">
        <v>0</v>
      </c>
      <c r="AY37" s="2">
        <v>0</v>
      </c>
      <c r="AZ37" s="2">
        <v>0</v>
      </c>
      <c r="BA37" s="2">
        <v>0</v>
      </c>
      <c r="BB37" s="2">
        <v>1</v>
      </c>
      <c r="BC37" s="2">
        <v>18</v>
      </c>
      <c r="BD37" s="2">
        <v>0</v>
      </c>
      <c r="BE37" s="2">
        <v>0</v>
      </c>
      <c r="BF37" s="2">
        <v>1</v>
      </c>
      <c r="BG37" s="2">
        <v>12</v>
      </c>
      <c r="BH37" s="2">
        <v>0</v>
      </c>
      <c r="BI37" s="2">
        <v>0</v>
      </c>
      <c r="BJ37" s="2">
        <v>0</v>
      </c>
      <c r="BK37" s="2">
        <v>0</v>
      </c>
      <c r="BL37" s="2">
        <v>0</v>
      </c>
      <c r="BM37" s="2">
        <v>0</v>
      </c>
      <c r="BN37" s="2">
        <v>0</v>
      </c>
      <c r="BO37" s="2">
        <v>0</v>
      </c>
      <c r="BP37" s="2">
        <v>0</v>
      </c>
      <c r="BQ37" s="2">
        <v>0</v>
      </c>
      <c r="BR37" s="2">
        <v>0</v>
      </c>
      <c r="BS37" s="2">
        <v>1</v>
      </c>
      <c r="BT37" s="2">
        <v>0</v>
      </c>
      <c r="BU37" s="2">
        <v>0</v>
      </c>
      <c r="BV37" s="2">
        <v>0</v>
      </c>
      <c r="BW37" s="2">
        <v>0</v>
      </c>
      <c r="BX37" s="2">
        <v>0</v>
      </c>
      <c r="BY37" s="2">
        <v>0</v>
      </c>
      <c r="BZ37" s="2">
        <v>0</v>
      </c>
      <c r="CA37" s="2">
        <v>0</v>
      </c>
      <c r="CB37" s="2">
        <v>0</v>
      </c>
      <c r="CC37" s="2">
        <v>1</v>
      </c>
      <c r="CD37" s="2">
        <v>0</v>
      </c>
      <c r="CE37" s="2">
        <v>0</v>
      </c>
      <c r="CF37" s="2">
        <v>0</v>
      </c>
      <c r="CG37" s="2">
        <v>76</v>
      </c>
      <c r="CH37" s="2">
        <v>19</v>
      </c>
      <c r="CI37" s="2">
        <v>14</v>
      </c>
      <c r="CJ37" s="15">
        <v>28</v>
      </c>
    </row>
    <row r="38" spans="4:88" x14ac:dyDescent="0.25">
      <c r="D38" s="68"/>
      <c r="E38" s="8" t="s">
        <v>38</v>
      </c>
      <c r="F38" s="9"/>
      <c r="G38" s="12">
        <v>12</v>
      </c>
      <c r="H38" s="14">
        <v>3</v>
      </c>
      <c r="I38" s="2">
        <v>0</v>
      </c>
      <c r="J38" s="2">
        <v>0</v>
      </c>
      <c r="K38" s="2">
        <v>1</v>
      </c>
      <c r="L38" s="2">
        <v>0</v>
      </c>
      <c r="M38" s="2">
        <v>3</v>
      </c>
      <c r="N38" s="2">
        <v>0</v>
      </c>
      <c r="O38" s="2">
        <v>0</v>
      </c>
      <c r="P38" s="2">
        <v>0</v>
      </c>
      <c r="Q38" s="2">
        <v>0</v>
      </c>
      <c r="R38" s="2">
        <v>0</v>
      </c>
      <c r="S38" s="2">
        <v>0</v>
      </c>
      <c r="T38" s="2">
        <v>0</v>
      </c>
      <c r="U38" s="2">
        <v>0</v>
      </c>
      <c r="V38" s="2">
        <v>0</v>
      </c>
      <c r="W38" s="2">
        <v>0</v>
      </c>
      <c r="X38" s="2">
        <v>0</v>
      </c>
      <c r="Y38" s="2">
        <v>0</v>
      </c>
      <c r="Z38" s="2">
        <v>0</v>
      </c>
      <c r="AA38" s="2">
        <v>0</v>
      </c>
      <c r="AB38" s="2">
        <v>0</v>
      </c>
      <c r="AC38" s="2">
        <v>0</v>
      </c>
      <c r="AD38" s="2">
        <v>0</v>
      </c>
      <c r="AE38" s="2">
        <v>0</v>
      </c>
      <c r="AF38" s="2">
        <v>0</v>
      </c>
      <c r="AG38" s="2">
        <v>0</v>
      </c>
      <c r="AH38" s="2">
        <v>0</v>
      </c>
      <c r="AI38" s="2">
        <v>0</v>
      </c>
      <c r="AJ38" s="2">
        <v>0</v>
      </c>
      <c r="AK38" s="2">
        <v>0</v>
      </c>
      <c r="AL38" s="2">
        <v>0</v>
      </c>
      <c r="AM38" s="2">
        <v>0</v>
      </c>
      <c r="AN38" s="2">
        <v>0</v>
      </c>
      <c r="AO38" s="2">
        <v>0</v>
      </c>
      <c r="AP38" s="2">
        <v>0</v>
      </c>
      <c r="AQ38" s="2">
        <v>2</v>
      </c>
      <c r="AR38" s="2">
        <v>1</v>
      </c>
      <c r="AS38" s="2">
        <v>0</v>
      </c>
      <c r="AT38" s="2">
        <v>0</v>
      </c>
      <c r="AU38" s="2">
        <v>0</v>
      </c>
      <c r="AV38" s="2">
        <v>0</v>
      </c>
      <c r="AW38" s="2">
        <v>0</v>
      </c>
      <c r="AX38" s="2">
        <v>0</v>
      </c>
      <c r="AY38" s="2">
        <v>0</v>
      </c>
      <c r="AZ38" s="2">
        <v>0</v>
      </c>
      <c r="BA38" s="2">
        <v>0</v>
      </c>
      <c r="BB38" s="2">
        <v>0</v>
      </c>
      <c r="BC38" s="2">
        <v>5</v>
      </c>
      <c r="BD38" s="2">
        <v>0</v>
      </c>
      <c r="BE38" s="2">
        <v>0</v>
      </c>
      <c r="BF38" s="2">
        <v>1</v>
      </c>
      <c r="BG38" s="2">
        <v>3</v>
      </c>
      <c r="BH38" s="2">
        <v>1</v>
      </c>
      <c r="BI38" s="2">
        <v>0</v>
      </c>
      <c r="BJ38" s="2">
        <v>0</v>
      </c>
      <c r="BK38" s="2">
        <v>1</v>
      </c>
      <c r="BL38" s="2">
        <v>0</v>
      </c>
      <c r="BM38" s="2">
        <v>0</v>
      </c>
      <c r="BN38" s="2">
        <v>0</v>
      </c>
      <c r="BO38" s="2">
        <v>0</v>
      </c>
      <c r="BP38" s="2">
        <v>0</v>
      </c>
      <c r="BQ38" s="2">
        <v>0</v>
      </c>
      <c r="BR38" s="2">
        <v>0</v>
      </c>
      <c r="BS38" s="2">
        <v>1</v>
      </c>
      <c r="BT38" s="2">
        <v>0</v>
      </c>
      <c r="BU38" s="2">
        <v>0</v>
      </c>
      <c r="BV38" s="2">
        <v>0</v>
      </c>
      <c r="BW38" s="2">
        <v>0</v>
      </c>
      <c r="BX38" s="2">
        <v>0</v>
      </c>
      <c r="BY38" s="2">
        <v>0</v>
      </c>
      <c r="BZ38" s="2">
        <v>0</v>
      </c>
      <c r="CA38" s="2">
        <v>0</v>
      </c>
      <c r="CB38" s="2">
        <v>0</v>
      </c>
      <c r="CC38" s="2">
        <v>0</v>
      </c>
      <c r="CD38" s="2">
        <v>0</v>
      </c>
      <c r="CE38" s="2">
        <v>0</v>
      </c>
      <c r="CF38" s="2">
        <v>0</v>
      </c>
      <c r="CG38" s="2">
        <v>22</v>
      </c>
      <c r="CH38" s="2">
        <v>7</v>
      </c>
      <c r="CI38" s="2">
        <v>3</v>
      </c>
      <c r="CJ38" s="15">
        <v>8</v>
      </c>
    </row>
    <row r="39" spans="4:88" x14ac:dyDescent="0.25">
      <c r="D39" s="68"/>
      <c r="E39" s="8" t="s">
        <v>37</v>
      </c>
      <c r="F39" s="9"/>
      <c r="G39" s="12">
        <v>1</v>
      </c>
      <c r="H39" s="14">
        <v>0</v>
      </c>
      <c r="I39" s="2">
        <v>0</v>
      </c>
      <c r="J39" s="2">
        <v>0</v>
      </c>
      <c r="K39" s="2">
        <v>0</v>
      </c>
      <c r="L39" s="2">
        <v>0</v>
      </c>
      <c r="M39" s="2">
        <v>0</v>
      </c>
      <c r="N39" s="2">
        <v>0</v>
      </c>
      <c r="O39" s="2">
        <v>0</v>
      </c>
      <c r="P39" s="2">
        <v>0</v>
      </c>
      <c r="Q39" s="2">
        <v>0</v>
      </c>
      <c r="R39" s="2">
        <v>0</v>
      </c>
      <c r="S39" s="2">
        <v>0</v>
      </c>
      <c r="T39" s="2">
        <v>0</v>
      </c>
      <c r="U39" s="2">
        <v>0</v>
      </c>
      <c r="V39" s="2">
        <v>0</v>
      </c>
      <c r="W39" s="2">
        <v>0</v>
      </c>
      <c r="X39" s="2">
        <v>0</v>
      </c>
      <c r="Y39" s="2">
        <v>0</v>
      </c>
      <c r="Z39" s="2">
        <v>0</v>
      </c>
      <c r="AA39" s="2">
        <v>0</v>
      </c>
      <c r="AB39" s="2">
        <v>0</v>
      </c>
      <c r="AC39" s="2">
        <v>0</v>
      </c>
      <c r="AD39" s="2">
        <v>0</v>
      </c>
      <c r="AE39" s="2">
        <v>0</v>
      </c>
      <c r="AF39" s="2">
        <v>0</v>
      </c>
      <c r="AG39" s="2">
        <v>0</v>
      </c>
      <c r="AH39" s="2">
        <v>0</v>
      </c>
      <c r="AI39" s="2">
        <v>0</v>
      </c>
      <c r="AJ39" s="2">
        <v>0</v>
      </c>
      <c r="AK39" s="2">
        <v>0</v>
      </c>
      <c r="AL39" s="2">
        <v>0</v>
      </c>
      <c r="AM39" s="2">
        <v>0</v>
      </c>
      <c r="AN39" s="2">
        <v>0</v>
      </c>
      <c r="AO39" s="2">
        <v>0</v>
      </c>
      <c r="AP39" s="2">
        <v>0</v>
      </c>
      <c r="AQ39" s="2">
        <v>0</v>
      </c>
      <c r="AR39" s="2">
        <v>0</v>
      </c>
      <c r="AS39" s="2">
        <v>0</v>
      </c>
      <c r="AT39" s="2">
        <v>0</v>
      </c>
      <c r="AU39" s="2">
        <v>0</v>
      </c>
      <c r="AV39" s="2">
        <v>0</v>
      </c>
      <c r="AW39" s="2">
        <v>0</v>
      </c>
      <c r="AX39" s="2">
        <v>0</v>
      </c>
      <c r="AY39" s="2">
        <v>0</v>
      </c>
      <c r="AZ39" s="2">
        <v>0</v>
      </c>
      <c r="BA39" s="2">
        <v>0</v>
      </c>
      <c r="BB39" s="2">
        <v>0</v>
      </c>
      <c r="BC39" s="2">
        <v>1</v>
      </c>
      <c r="BD39" s="2">
        <v>0</v>
      </c>
      <c r="BE39" s="2">
        <v>0</v>
      </c>
      <c r="BF39" s="2">
        <v>0</v>
      </c>
      <c r="BG39" s="2">
        <v>0</v>
      </c>
      <c r="BH39" s="2">
        <v>0</v>
      </c>
      <c r="BI39" s="2">
        <v>0</v>
      </c>
      <c r="BJ39" s="2">
        <v>0</v>
      </c>
      <c r="BK39" s="2">
        <v>0</v>
      </c>
      <c r="BL39" s="2">
        <v>0</v>
      </c>
      <c r="BM39" s="2">
        <v>0</v>
      </c>
      <c r="BN39" s="2">
        <v>0</v>
      </c>
      <c r="BO39" s="2">
        <v>0</v>
      </c>
      <c r="BP39" s="2">
        <v>0</v>
      </c>
      <c r="BQ39" s="2">
        <v>0</v>
      </c>
      <c r="BR39" s="2">
        <v>0</v>
      </c>
      <c r="BS39" s="2">
        <v>0</v>
      </c>
      <c r="BT39" s="2">
        <v>0</v>
      </c>
      <c r="BU39" s="2">
        <v>0</v>
      </c>
      <c r="BV39" s="2">
        <v>0</v>
      </c>
      <c r="BW39" s="2">
        <v>0</v>
      </c>
      <c r="BX39" s="2">
        <v>0</v>
      </c>
      <c r="BY39" s="2">
        <v>0</v>
      </c>
      <c r="BZ39" s="2">
        <v>0</v>
      </c>
      <c r="CA39" s="2">
        <v>0</v>
      </c>
      <c r="CB39" s="2">
        <v>0</v>
      </c>
      <c r="CC39" s="2">
        <v>0</v>
      </c>
      <c r="CD39" s="2">
        <v>0</v>
      </c>
      <c r="CE39" s="2">
        <v>0</v>
      </c>
      <c r="CF39" s="2">
        <v>0</v>
      </c>
      <c r="CG39" s="2">
        <v>1</v>
      </c>
      <c r="CH39" s="2">
        <v>0</v>
      </c>
      <c r="CI39" s="2">
        <v>0</v>
      </c>
      <c r="CJ39" s="15">
        <v>1</v>
      </c>
    </row>
    <row r="40" spans="4:88" x14ac:dyDescent="0.25">
      <c r="D40" s="68"/>
      <c r="E40" s="8" t="s">
        <v>39</v>
      </c>
      <c r="F40" s="9"/>
      <c r="G40" s="12">
        <v>0</v>
      </c>
      <c r="H40" s="14">
        <v>0</v>
      </c>
      <c r="I40" s="2">
        <v>0</v>
      </c>
      <c r="J40" s="2">
        <v>0</v>
      </c>
      <c r="K40" s="2">
        <v>0</v>
      </c>
      <c r="L40" s="2">
        <v>0</v>
      </c>
      <c r="M40" s="2">
        <v>0</v>
      </c>
      <c r="N40" s="2">
        <v>0</v>
      </c>
      <c r="O40" s="2">
        <v>0</v>
      </c>
      <c r="P40" s="2">
        <v>0</v>
      </c>
      <c r="Q40" s="2">
        <v>0</v>
      </c>
      <c r="R40" s="2">
        <v>0</v>
      </c>
      <c r="S40" s="2">
        <v>0</v>
      </c>
      <c r="T40" s="2">
        <v>0</v>
      </c>
      <c r="U40" s="2">
        <v>0</v>
      </c>
      <c r="V40" s="2">
        <v>0</v>
      </c>
      <c r="W40" s="2">
        <v>0</v>
      </c>
      <c r="X40" s="2">
        <v>0</v>
      </c>
      <c r="Y40" s="2">
        <v>0</v>
      </c>
      <c r="Z40" s="2">
        <v>0</v>
      </c>
      <c r="AA40" s="2">
        <v>0</v>
      </c>
      <c r="AB40" s="2">
        <v>0</v>
      </c>
      <c r="AC40" s="2">
        <v>0</v>
      </c>
      <c r="AD40" s="2">
        <v>0</v>
      </c>
      <c r="AE40" s="2">
        <v>0</v>
      </c>
      <c r="AF40" s="2">
        <v>0</v>
      </c>
      <c r="AG40" s="2">
        <v>0</v>
      </c>
      <c r="AH40" s="2">
        <v>0</v>
      </c>
      <c r="AI40" s="2">
        <v>0</v>
      </c>
      <c r="AJ40" s="2">
        <v>0</v>
      </c>
      <c r="AK40" s="2">
        <v>0</v>
      </c>
      <c r="AL40" s="2">
        <v>0</v>
      </c>
      <c r="AM40" s="2">
        <v>0</v>
      </c>
      <c r="AN40" s="2">
        <v>0</v>
      </c>
      <c r="AO40" s="2">
        <v>0</v>
      </c>
      <c r="AP40" s="2">
        <v>0</v>
      </c>
      <c r="AQ40" s="2">
        <v>0</v>
      </c>
      <c r="AR40" s="2">
        <v>0</v>
      </c>
      <c r="AS40" s="2">
        <v>0</v>
      </c>
      <c r="AT40" s="2">
        <v>0</v>
      </c>
      <c r="AU40" s="2">
        <v>0</v>
      </c>
      <c r="AV40" s="2">
        <v>0</v>
      </c>
      <c r="AW40" s="2">
        <v>0</v>
      </c>
      <c r="AX40" s="2">
        <v>0</v>
      </c>
      <c r="AY40" s="2">
        <v>0</v>
      </c>
      <c r="AZ40" s="2">
        <v>0</v>
      </c>
      <c r="BA40" s="2">
        <v>0</v>
      </c>
      <c r="BB40" s="2">
        <v>0</v>
      </c>
      <c r="BC40" s="2">
        <v>0</v>
      </c>
      <c r="BD40" s="2">
        <v>0</v>
      </c>
      <c r="BE40" s="2">
        <v>0</v>
      </c>
      <c r="BF40" s="2">
        <v>0</v>
      </c>
      <c r="BG40" s="2">
        <v>0</v>
      </c>
      <c r="BH40" s="2">
        <v>0</v>
      </c>
      <c r="BI40" s="2">
        <v>0</v>
      </c>
      <c r="BJ40" s="2">
        <v>0</v>
      </c>
      <c r="BK40" s="2">
        <v>0</v>
      </c>
      <c r="BL40" s="2">
        <v>0</v>
      </c>
      <c r="BM40" s="2">
        <v>0</v>
      </c>
      <c r="BN40" s="2">
        <v>0</v>
      </c>
      <c r="BO40" s="2">
        <v>0</v>
      </c>
      <c r="BP40" s="2">
        <v>0</v>
      </c>
      <c r="BQ40" s="2">
        <v>0</v>
      </c>
      <c r="BR40" s="2">
        <v>0</v>
      </c>
      <c r="BS40" s="2">
        <v>0</v>
      </c>
      <c r="BT40" s="2">
        <v>0</v>
      </c>
      <c r="BU40" s="2">
        <v>0</v>
      </c>
      <c r="BV40" s="2">
        <v>0</v>
      </c>
      <c r="BW40" s="2">
        <v>0</v>
      </c>
      <c r="BX40" s="2">
        <v>0</v>
      </c>
      <c r="BY40" s="2">
        <v>0</v>
      </c>
      <c r="BZ40" s="2">
        <v>0</v>
      </c>
      <c r="CA40" s="2">
        <v>0</v>
      </c>
      <c r="CB40" s="2">
        <v>0</v>
      </c>
      <c r="CC40" s="2">
        <v>0</v>
      </c>
      <c r="CD40" s="2">
        <v>0</v>
      </c>
      <c r="CE40" s="2">
        <v>0</v>
      </c>
      <c r="CF40" s="2">
        <v>0</v>
      </c>
      <c r="CG40" s="2">
        <v>0</v>
      </c>
      <c r="CH40" s="2">
        <v>0</v>
      </c>
      <c r="CI40" s="2">
        <v>0</v>
      </c>
      <c r="CJ40" s="15">
        <v>0</v>
      </c>
    </row>
    <row r="41" spans="4:88" x14ac:dyDescent="0.25">
      <c r="D41" s="68"/>
      <c r="E41" s="8" t="s">
        <v>42</v>
      </c>
      <c r="F41" s="9"/>
      <c r="G41" s="12">
        <v>547</v>
      </c>
      <c r="H41" s="14">
        <v>175</v>
      </c>
      <c r="I41" s="2">
        <v>41</v>
      </c>
      <c r="J41" s="2">
        <v>98</v>
      </c>
      <c r="K41" s="2">
        <v>132</v>
      </c>
      <c r="L41" s="2">
        <v>10</v>
      </c>
      <c r="M41" s="2">
        <v>126</v>
      </c>
      <c r="N41" s="2">
        <v>1</v>
      </c>
      <c r="O41" s="2">
        <v>3</v>
      </c>
      <c r="P41" s="2">
        <v>3</v>
      </c>
      <c r="Q41" s="2">
        <v>1</v>
      </c>
      <c r="R41" s="2">
        <v>1</v>
      </c>
      <c r="S41" s="2">
        <v>0</v>
      </c>
      <c r="T41" s="2">
        <v>1</v>
      </c>
      <c r="U41" s="2">
        <v>2</v>
      </c>
      <c r="V41" s="2">
        <v>3</v>
      </c>
      <c r="W41" s="2">
        <v>1</v>
      </c>
      <c r="X41" s="2">
        <v>1</v>
      </c>
      <c r="Y41" s="2">
        <v>1</v>
      </c>
      <c r="Z41" s="2">
        <v>1</v>
      </c>
      <c r="AA41" s="2">
        <v>1</v>
      </c>
      <c r="AB41" s="2">
        <v>4</v>
      </c>
      <c r="AC41" s="2">
        <v>1</v>
      </c>
      <c r="AD41" s="2">
        <v>22</v>
      </c>
      <c r="AE41" s="2">
        <v>1</v>
      </c>
      <c r="AF41" s="2">
        <v>0</v>
      </c>
      <c r="AG41" s="2">
        <v>2</v>
      </c>
      <c r="AH41" s="2">
        <v>0</v>
      </c>
      <c r="AI41" s="2">
        <v>1</v>
      </c>
      <c r="AJ41" s="2">
        <v>3</v>
      </c>
      <c r="AK41" s="2">
        <v>0</v>
      </c>
      <c r="AL41" s="2">
        <v>1</v>
      </c>
      <c r="AM41" s="2">
        <v>2</v>
      </c>
      <c r="AN41" s="2">
        <v>1</v>
      </c>
      <c r="AO41" s="2">
        <v>0</v>
      </c>
      <c r="AP41" s="2">
        <v>2</v>
      </c>
      <c r="AQ41" s="2">
        <v>15</v>
      </c>
      <c r="AR41" s="2">
        <v>19</v>
      </c>
      <c r="AS41" s="2">
        <v>16</v>
      </c>
      <c r="AT41" s="2">
        <v>4</v>
      </c>
      <c r="AU41" s="2">
        <v>7</v>
      </c>
      <c r="AV41" s="2">
        <v>10</v>
      </c>
      <c r="AW41" s="2">
        <v>2</v>
      </c>
      <c r="AX41" s="2">
        <v>1</v>
      </c>
      <c r="AY41" s="2">
        <v>0</v>
      </c>
      <c r="AZ41" s="2">
        <v>0</v>
      </c>
      <c r="BA41" s="2">
        <v>2</v>
      </c>
      <c r="BB41" s="2">
        <v>0</v>
      </c>
      <c r="BC41" s="2">
        <v>166</v>
      </c>
      <c r="BD41" s="2">
        <v>35</v>
      </c>
      <c r="BE41" s="2">
        <v>4</v>
      </c>
      <c r="BF41" s="2">
        <v>13</v>
      </c>
      <c r="BG41" s="2">
        <v>53</v>
      </c>
      <c r="BH41" s="2">
        <v>62</v>
      </c>
      <c r="BI41" s="2">
        <v>5</v>
      </c>
      <c r="BJ41" s="2">
        <v>0</v>
      </c>
      <c r="BK41" s="2">
        <v>1</v>
      </c>
      <c r="BL41" s="2">
        <v>1</v>
      </c>
      <c r="BM41" s="2">
        <v>0</v>
      </c>
      <c r="BN41" s="2">
        <v>10</v>
      </c>
      <c r="BO41" s="2">
        <v>1</v>
      </c>
      <c r="BP41" s="2">
        <v>0</v>
      </c>
      <c r="BQ41" s="2">
        <v>1</v>
      </c>
      <c r="BR41" s="2">
        <v>0</v>
      </c>
      <c r="BS41" s="2">
        <v>1</v>
      </c>
      <c r="BT41" s="2">
        <v>3</v>
      </c>
      <c r="BU41" s="2">
        <v>1</v>
      </c>
      <c r="BV41" s="2">
        <v>4</v>
      </c>
      <c r="BW41" s="2">
        <v>1</v>
      </c>
      <c r="BX41" s="2">
        <v>0</v>
      </c>
      <c r="BY41" s="2">
        <v>2</v>
      </c>
      <c r="BZ41" s="2">
        <v>1</v>
      </c>
      <c r="CA41" s="2">
        <v>1</v>
      </c>
      <c r="CB41" s="2">
        <v>1</v>
      </c>
      <c r="CC41" s="2">
        <v>0</v>
      </c>
      <c r="CD41" s="2">
        <v>1</v>
      </c>
      <c r="CE41" s="2">
        <v>0</v>
      </c>
      <c r="CF41" s="2">
        <v>0</v>
      </c>
      <c r="CG41" s="2">
        <v>1086</v>
      </c>
      <c r="CH41" s="2">
        <v>426</v>
      </c>
      <c r="CI41" s="2">
        <v>78</v>
      </c>
      <c r="CJ41" s="15">
        <v>307</v>
      </c>
    </row>
    <row r="42" spans="4:88" x14ac:dyDescent="0.25">
      <c r="D42" s="68"/>
      <c r="E42" s="8" t="s">
        <v>34</v>
      </c>
      <c r="F42" s="9"/>
      <c r="G42" s="12">
        <v>466</v>
      </c>
      <c r="H42" s="14">
        <v>152</v>
      </c>
      <c r="I42" s="2">
        <v>40</v>
      </c>
      <c r="J42" s="2">
        <v>93</v>
      </c>
      <c r="K42" s="2">
        <v>124</v>
      </c>
      <c r="L42" s="2">
        <v>8</v>
      </c>
      <c r="M42" s="2">
        <v>110</v>
      </c>
      <c r="N42" s="2">
        <v>1</v>
      </c>
      <c r="O42" s="2">
        <v>3</v>
      </c>
      <c r="P42" s="2">
        <v>3</v>
      </c>
      <c r="Q42" s="2">
        <v>1</v>
      </c>
      <c r="R42" s="2">
        <v>0</v>
      </c>
      <c r="S42" s="2">
        <v>0</v>
      </c>
      <c r="T42" s="2">
        <v>1</v>
      </c>
      <c r="U42" s="2">
        <v>2</v>
      </c>
      <c r="V42" s="2">
        <v>3</v>
      </c>
      <c r="W42" s="2">
        <v>1</v>
      </c>
      <c r="X42" s="2">
        <v>1</v>
      </c>
      <c r="Y42" s="2">
        <v>0</v>
      </c>
      <c r="Z42" s="2">
        <v>1</v>
      </c>
      <c r="AA42" s="2">
        <v>1</v>
      </c>
      <c r="AB42" s="2">
        <v>3</v>
      </c>
      <c r="AC42" s="2">
        <v>1</v>
      </c>
      <c r="AD42" s="2">
        <v>20</v>
      </c>
      <c r="AE42" s="2">
        <v>1</v>
      </c>
      <c r="AF42" s="2">
        <v>0</v>
      </c>
      <c r="AG42" s="2">
        <v>2</v>
      </c>
      <c r="AH42" s="2">
        <v>0</v>
      </c>
      <c r="AI42" s="2">
        <v>1</v>
      </c>
      <c r="AJ42" s="2">
        <v>3</v>
      </c>
      <c r="AK42" s="2">
        <v>0</v>
      </c>
      <c r="AL42" s="2">
        <v>1</v>
      </c>
      <c r="AM42" s="2">
        <v>1</v>
      </c>
      <c r="AN42" s="2">
        <v>1</v>
      </c>
      <c r="AO42" s="2">
        <v>0</v>
      </c>
      <c r="AP42" s="2">
        <v>2</v>
      </c>
      <c r="AQ42" s="2">
        <v>12</v>
      </c>
      <c r="AR42" s="2">
        <v>19</v>
      </c>
      <c r="AS42" s="2">
        <v>15</v>
      </c>
      <c r="AT42" s="2">
        <v>4</v>
      </c>
      <c r="AU42" s="2">
        <v>6</v>
      </c>
      <c r="AV42" s="2">
        <v>10</v>
      </c>
      <c r="AW42" s="2">
        <v>2</v>
      </c>
      <c r="AX42" s="2">
        <v>1</v>
      </c>
      <c r="AY42" s="2">
        <v>0</v>
      </c>
      <c r="AZ42" s="2">
        <v>0</v>
      </c>
      <c r="BA42" s="2">
        <v>2</v>
      </c>
      <c r="BB42" s="2">
        <v>0</v>
      </c>
      <c r="BC42" s="2">
        <v>131</v>
      </c>
      <c r="BD42" s="2">
        <v>30</v>
      </c>
      <c r="BE42" s="2">
        <v>4</v>
      </c>
      <c r="BF42" s="2">
        <v>12</v>
      </c>
      <c r="BG42" s="2">
        <v>36</v>
      </c>
      <c r="BH42" s="2">
        <v>54</v>
      </c>
      <c r="BI42" s="2">
        <v>4</v>
      </c>
      <c r="BJ42" s="2">
        <v>0</v>
      </c>
      <c r="BK42" s="2">
        <v>1</v>
      </c>
      <c r="BL42" s="2">
        <v>1</v>
      </c>
      <c r="BM42" s="2">
        <v>0</v>
      </c>
      <c r="BN42" s="2">
        <v>7</v>
      </c>
      <c r="BO42" s="2">
        <v>1</v>
      </c>
      <c r="BP42" s="2">
        <v>0</v>
      </c>
      <c r="BQ42" s="2">
        <v>1</v>
      </c>
      <c r="BR42" s="2">
        <v>0</v>
      </c>
      <c r="BS42" s="2">
        <v>0</v>
      </c>
      <c r="BT42" s="2">
        <v>2</v>
      </c>
      <c r="BU42" s="2">
        <v>1</v>
      </c>
      <c r="BV42" s="2">
        <v>4</v>
      </c>
      <c r="BW42" s="2">
        <v>1</v>
      </c>
      <c r="BX42" s="2">
        <v>0</v>
      </c>
      <c r="BY42" s="2">
        <v>2</v>
      </c>
      <c r="BZ42" s="2">
        <v>1</v>
      </c>
      <c r="CA42" s="2">
        <v>1</v>
      </c>
      <c r="CB42" s="2">
        <v>0</v>
      </c>
      <c r="CC42" s="2">
        <v>0</v>
      </c>
      <c r="CD42" s="2">
        <v>1</v>
      </c>
      <c r="CE42" s="2">
        <v>0</v>
      </c>
      <c r="CF42" s="2">
        <v>0</v>
      </c>
      <c r="CG42" s="2">
        <v>947</v>
      </c>
      <c r="CH42" s="2">
        <v>378</v>
      </c>
      <c r="CI42" s="2">
        <v>73</v>
      </c>
      <c r="CJ42" s="15">
        <v>250</v>
      </c>
    </row>
    <row r="43" spans="4:88" x14ac:dyDescent="0.25">
      <c r="D43" s="68"/>
      <c r="E43" s="8" t="s">
        <v>35</v>
      </c>
      <c r="F43" s="9"/>
      <c r="G43" s="12">
        <v>30</v>
      </c>
      <c r="H43" s="14">
        <v>6</v>
      </c>
      <c r="I43" s="2">
        <v>0</v>
      </c>
      <c r="J43" s="2">
        <v>1</v>
      </c>
      <c r="K43" s="2">
        <v>4</v>
      </c>
      <c r="L43" s="2">
        <v>1</v>
      </c>
      <c r="M43" s="2">
        <v>6</v>
      </c>
      <c r="N43" s="2">
        <v>0</v>
      </c>
      <c r="O43" s="2">
        <v>0</v>
      </c>
      <c r="P43" s="2">
        <v>0</v>
      </c>
      <c r="Q43" s="2">
        <v>0</v>
      </c>
      <c r="R43" s="2">
        <v>0</v>
      </c>
      <c r="S43" s="2">
        <v>0</v>
      </c>
      <c r="T43" s="2">
        <v>0</v>
      </c>
      <c r="U43" s="2">
        <v>0</v>
      </c>
      <c r="V43" s="2">
        <v>0</v>
      </c>
      <c r="W43" s="2">
        <v>0</v>
      </c>
      <c r="X43" s="2">
        <v>0</v>
      </c>
      <c r="Y43" s="2">
        <v>0</v>
      </c>
      <c r="Z43" s="2">
        <v>0</v>
      </c>
      <c r="AA43" s="2">
        <v>0</v>
      </c>
      <c r="AB43" s="2">
        <v>0</v>
      </c>
      <c r="AC43" s="2">
        <v>0</v>
      </c>
      <c r="AD43" s="2">
        <v>2</v>
      </c>
      <c r="AE43" s="2">
        <v>0</v>
      </c>
      <c r="AF43" s="2">
        <v>0</v>
      </c>
      <c r="AG43" s="2">
        <v>0</v>
      </c>
      <c r="AH43" s="2">
        <v>0</v>
      </c>
      <c r="AI43" s="2">
        <v>0</v>
      </c>
      <c r="AJ43" s="2">
        <v>0</v>
      </c>
      <c r="AK43" s="2">
        <v>0</v>
      </c>
      <c r="AL43" s="2">
        <v>0</v>
      </c>
      <c r="AM43" s="2">
        <v>1</v>
      </c>
      <c r="AN43" s="2">
        <v>0</v>
      </c>
      <c r="AO43" s="2">
        <v>0</v>
      </c>
      <c r="AP43" s="2">
        <v>0</v>
      </c>
      <c r="AQ43" s="2">
        <v>0</v>
      </c>
      <c r="AR43" s="2">
        <v>0</v>
      </c>
      <c r="AS43" s="2">
        <v>1</v>
      </c>
      <c r="AT43" s="2">
        <v>0</v>
      </c>
      <c r="AU43" s="2">
        <v>0</v>
      </c>
      <c r="AV43" s="2">
        <v>0</v>
      </c>
      <c r="AW43" s="2">
        <v>0</v>
      </c>
      <c r="AX43" s="2">
        <v>0</v>
      </c>
      <c r="AY43" s="2">
        <v>0</v>
      </c>
      <c r="AZ43" s="2">
        <v>0</v>
      </c>
      <c r="BA43" s="2">
        <v>0</v>
      </c>
      <c r="BB43" s="2">
        <v>0</v>
      </c>
      <c r="BC43" s="2">
        <v>9</v>
      </c>
      <c r="BD43" s="2">
        <v>3</v>
      </c>
      <c r="BE43" s="2">
        <v>0</v>
      </c>
      <c r="BF43" s="2">
        <v>1</v>
      </c>
      <c r="BG43" s="2">
        <v>5</v>
      </c>
      <c r="BH43" s="2">
        <v>2</v>
      </c>
      <c r="BI43" s="2">
        <v>0</v>
      </c>
      <c r="BJ43" s="2">
        <v>0</v>
      </c>
      <c r="BK43" s="2">
        <v>0</v>
      </c>
      <c r="BL43" s="2">
        <v>0</v>
      </c>
      <c r="BM43" s="2">
        <v>0</v>
      </c>
      <c r="BN43" s="2">
        <v>0</v>
      </c>
      <c r="BO43" s="2">
        <v>0</v>
      </c>
      <c r="BP43" s="2">
        <v>0</v>
      </c>
      <c r="BQ43" s="2">
        <v>0</v>
      </c>
      <c r="BR43" s="2">
        <v>0</v>
      </c>
      <c r="BS43" s="2">
        <v>0</v>
      </c>
      <c r="BT43" s="2">
        <v>0</v>
      </c>
      <c r="BU43" s="2">
        <v>0</v>
      </c>
      <c r="BV43" s="2">
        <v>0</v>
      </c>
      <c r="BW43" s="2">
        <v>0</v>
      </c>
      <c r="BX43" s="2">
        <v>0</v>
      </c>
      <c r="BY43" s="2">
        <v>0</v>
      </c>
      <c r="BZ43" s="2">
        <v>0</v>
      </c>
      <c r="CA43" s="2">
        <v>0</v>
      </c>
      <c r="CB43" s="2">
        <v>0</v>
      </c>
      <c r="CC43" s="2">
        <v>0</v>
      </c>
      <c r="CD43" s="2">
        <v>0</v>
      </c>
      <c r="CE43" s="2">
        <v>0</v>
      </c>
      <c r="CF43" s="2">
        <v>0</v>
      </c>
      <c r="CG43" s="2">
        <v>42</v>
      </c>
      <c r="CH43" s="2">
        <v>19</v>
      </c>
      <c r="CI43" s="2">
        <v>1</v>
      </c>
      <c r="CJ43" s="15">
        <v>18</v>
      </c>
    </row>
    <row r="44" spans="4:88" x14ac:dyDescent="0.25">
      <c r="D44" s="68"/>
      <c r="E44" s="8" t="s">
        <v>36</v>
      </c>
      <c r="F44" s="9"/>
      <c r="G44" s="12">
        <v>38</v>
      </c>
      <c r="H44" s="14">
        <v>12</v>
      </c>
      <c r="I44" s="2">
        <v>1</v>
      </c>
      <c r="J44" s="2">
        <v>4</v>
      </c>
      <c r="K44" s="2">
        <v>2</v>
      </c>
      <c r="L44" s="2">
        <v>1</v>
      </c>
      <c r="M44" s="2">
        <v>7</v>
      </c>
      <c r="N44" s="2">
        <v>0</v>
      </c>
      <c r="O44" s="2">
        <v>0</v>
      </c>
      <c r="P44" s="2">
        <v>0</v>
      </c>
      <c r="Q44" s="2">
        <v>0</v>
      </c>
      <c r="R44" s="2">
        <v>1</v>
      </c>
      <c r="S44" s="2">
        <v>0</v>
      </c>
      <c r="T44" s="2">
        <v>0</v>
      </c>
      <c r="U44" s="2">
        <v>0</v>
      </c>
      <c r="V44" s="2">
        <v>0</v>
      </c>
      <c r="W44" s="2">
        <v>0</v>
      </c>
      <c r="X44" s="2">
        <v>0</v>
      </c>
      <c r="Y44" s="2">
        <v>1</v>
      </c>
      <c r="Z44" s="2">
        <v>0</v>
      </c>
      <c r="AA44" s="2">
        <v>0</v>
      </c>
      <c r="AB44" s="2">
        <v>0</v>
      </c>
      <c r="AC44" s="2">
        <v>0</v>
      </c>
      <c r="AD44" s="2">
        <v>0</v>
      </c>
      <c r="AE44" s="2">
        <v>0</v>
      </c>
      <c r="AF44" s="2">
        <v>0</v>
      </c>
      <c r="AG44" s="2">
        <v>0</v>
      </c>
      <c r="AH44" s="2">
        <v>0</v>
      </c>
      <c r="AI44" s="2">
        <v>0</v>
      </c>
      <c r="AJ44" s="2">
        <v>0</v>
      </c>
      <c r="AK44" s="2">
        <v>0</v>
      </c>
      <c r="AL44" s="2">
        <v>0</v>
      </c>
      <c r="AM44" s="2">
        <v>0</v>
      </c>
      <c r="AN44" s="2">
        <v>0</v>
      </c>
      <c r="AO44" s="2">
        <v>0</v>
      </c>
      <c r="AP44" s="2">
        <v>0</v>
      </c>
      <c r="AQ44" s="2">
        <v>3</v>
      </c>
      <c r="AR44" s="2">
        <v>0</v>
      </c>
      <c r="AS44" s="2">
        <v>0</v>
      </c>
      <c r="AT44" s="2">
        <v>0</v>
      </c>
      <c r="AU44" s="2">
        <v>1</v>
      </c>
      <c r="AV44" s="2">
        <v>0</v>
      </c>
      <c r="AW44" s="2">
        <v>0</v>
      </c>
      <c r="AX44" s="2">
        <v>0</v>
      </c>
      <c r="AY44" s="2">
        <v>0</v>
      </c>
      <c r="AZ44" s="2">
        <v>0</v>
      </c>
      <c r="BA44" s="2">
        <v>0</v>
      </c>
      <c r="BB44" s="2">
        <v>0</v>
      </c>
      <c r="BC44" s="2">
        <v>20</v>
      </c>
      <c r="BD44" s="2">
        <v>2</v>
      </c>
      <c r="BE44" s="2">
        <v>0</v>
      </c>
      <c r="BF44" s="2">
        <v>0</v>
      </c>
      <c r="BG44" s="2">
        <v>11</v>
      </c>
      <c r="BH44" s="2">
        <v>6</v>
      </c>
      <c r="BI44" s="2">
        <v>1</v>
      </c>
      <c r="BJ44" s="2">
        <v>0</v>
      </c>
      <c r="BK44" s="2">
        <v>0</v>
      </c>
      <c r="BL44" s="2">
        <v>0</v>
      </c>
      <c r="BM44" s="2">
        <v>0</v>
      </c>
      <c r="BN44" s="2">
        <v>3</v>
      </c>
      <c r="BO44" s="2">
        <v>0</v>
      </c>
      <c r="BP44" s="2">
        <v>0</v>
      </c>
      <c r="BQ44" s="2">
        <v>0</v>
      </c>
      <c r="BR44" s="2">
        <v>0</v>
      </c>
      <c r="BS44" s="2">
        <v>1</v>
      </c>
      <c r="BT44" s="2">
        <v>1</v>
      </c>
      <c r="BU44" s="2">
        <v>0</v>
      </c>
      <c r="BV44" s="2">
        <v>0</v>
      </c>
      <c r="BW44" s="2">
        <v>0</v>
      </c>
      <c r="BX44" s="2">
        <v>0</v>
      </c>
      <c r="BY44" s="2">
        <v>0</v>
      </c>
      <c r="BZ44" s="2">
        <v>0</v>
      </c>
      <c r="CA44" s="2">
        <v>0</v>
      </c>
      <c r="CB44" s="2">
        <v>0</v>
      </c>
      <c r="CC44" s="2">
        <v>0</v>
      </c>
      <c r="CD44" s="2">
        <v>0</v>
      </c>
      <c r="CE44" s="2">
        <v>0</v>
      </c>
      <c r="CF44" s="2">
        <v>0</v>
      </c>
      <c r="CG44" s="2">
        <v>78</v>
      </c>
      <c r="CH44" s="2">
        <v>20</v>
      </c>
      <c r="CI44" s="2">
        <v>4</v>
      </c>
      <c r="CJ44" s="15">
        <v>32</v>
      </c>
    </row>
    <row r="45" spans="4:88" x14ac:dyDescent="0.25">
      <c r="D45" s="68"/>
      <c r="E45" s="8" t="s">
        <v>38</v>
      </c>
      <c r="F45" s="9"/>
      <c r="G45" s="12">
        <v>12</v>
      </c>
      <c r="H45" s="14">
        <v>4</v>
      </c>
      <c r="I45" s="2">
        <v>0</v>
      </c>
      <c r="J45" s="2">
        <v>0</v>
      </c>
      <c r="K45" s="2">
        <v>2</v>
      </c>
      <c r="L45" s="2">
        <v>0</v>
      </c>
      <c r="M45" s="2">
        <v>3</v>
      </c>
      <c r="N45" s="2">
        <v>0</v>
      </c>
      <c r="O45" s="2">
        <v>0</v>
      </c>
      <c r="P45" s="2">
        <v>0</v>
      </c>
      <c r="Q45" s="2">
        <v>0</v>
      </c>
      <c r="R45" s="2">
        <v>0</v>
      </c>
      <c r="S45" s="2">
        <v>0</v>
      </c>
      <c r="T45" s="2">
        <v>0</v>
      </c>
      <c r="U45" s="2">
        <v>0</v>
      </c>
      <c r="V45" s="2">
        <v>0</v>
      </c>
      <c r="W45" s="2">
        <v>0</v>
      </c>
      <c r="X45" s="2">
        <v>0</v>
      </c>
      <c r="Y45" s="2">
        <v>0</v>
      </c>
      <c r="Z45" s="2">
        <v>0</v>
      </c>
      <c r="AA45" s="2">
        <v>0</v>
      </c>
      <c r="AB45" s="2">
        <v>1</v>
      </c>
      <c r="AC45" s="2">
        <v>0</v>
      </c>
      <c r="AD45" s="2">
        <v>0</v>
      </c>
      <c r="AE45" s="2">
        <v>0</v>
      </c>
      <c r="AF45" s="2">
        <v>0</v>
      </c>
      <c r="AG45" s="2">
        <v>0</v>
      </c>
      <c r="AH45" s="2">
        <v>0</v>
      </c>
      <c r="AI45" s="2">
        <v>0</v>
      </c>
      <c r="AJ45" s="2">
        <v>0</v>
      </c>
      <c r="AK45" s="2">
        <v>0</v>
      </c>
      <c r="AL45" s="2">
        <v>0</v>
      </c>
      <c r="AM45" s="2">
        <v>0</v>
      </c>
      <c r="AN45" s="2">
        <v>0</v>
      </c>
      <c r="AO45" s="2">
        <v>0</v>
      </c>
      <c r="AP45" s="2">
        <v>0</v>
      </c>
      <c r="AQ45" s="2">
        <v>0</v>
      </c>
      <c r="AR45" s="2">
        <v>0</v>
      </c>
      <c r="AS45" s="2">
        <v>0</v>
      </c>
      <c r="AT45" s="2">
        <v>0</v>
      </c>
      <c r="AU45" s="2">
        <v>0</v>
      </c>
      <c r="AV45" s="2">
        <v>0</v>
      </c>
      <c r="AW45" s="2">
        <v>0</v>
      </c>
      <c r="AX45" s="2">
        <v>0</v>
      </c>
      <c r="AY45" s="2">
        <v>0</v>
      </c>
      <c r="AZ45" s="2">
        <v>0</v>
      </c>
      <c r="BA45" s="2">
        <v>0</v>
      </c>
      <c r="BB45" s="2">
        <v>0</v>
      </c>
      <c r="BC45" s="2">
        <v>6</v>
      </c>
      <c r="BD45" s="2">
        <v>0</v>
      </c>
      <c r="BE45" s="2">
        <v>0</v>
      </c>
      <c r="BF45" s="2">
        <v>0</v>
      </c>
      <c r="BG45" s="2">
        <v>1</v>
      </c>
      <c r="BH45" s="2">
        <v>0</v>
      </c>
      <c r="BI45" s="2">
        <v>0</v>
      </c>
      <c r="BJ45" s="2">
        <v>0</v>
      </c>
      <c r="BK45" s="2">
        <v>0</v>
      </c>
      <c r="BL45" s="2">
        <v>0</v>
      </c>
      <c r="BM45" s="2">
        <v>0</v>
      </c>
      <c r="BN45" s="2">
        <v>0</v>
      </c>
      <c r="BO45" s="2">
        <v>0</v>
      </c>
      <c r="BP45" s="2">
        <v>0</v>
      </c>
      <c r="BQ45" s="2">
        <v>0</v>
      </c>
      <c r="BR45" s="2">
        <v>0</v>
      </c>
      <c r="BS45" s="2">
        <v>0</v>
      </c>
      <c r="BT45" s="2">
        <v>0</v>
      </c>
      <c r="BU45" s="2">
        <v>0</v>
      </c>
      <c r="BV45" s="2">
        <v>0</v>
      </c>
      <c r="BW45" s="2">
        <v>0</v>
      </c>
      <c r="BX45" s="2">
        <v>0</v>
      </c>
      <c r="BY45" s="2">
        <v>0</v>
      </c>
      <c r="BZ45" s="2">
        <v>0</v>
      </c>
      <c r="CA45" s="2">
        <v>0</v>
      </c>
      <c r="CB45" s="2">
        <v>1</v>
      </c>
      <c r="CC45" s="2">
        <v>0</v>
      </c>
      <c r="CD45" s="2">
        <v>0</v>
      </c>
      <c r="CE45" s="2">
        <v>0</v>
      </c>
      <c r="CF45" s="2">
        <v>0</v>
      </c>
      <c r="CG45" s="2">
        <v>18</v>
      </c>
      <c r="CH45" s="2">
        <v>8</v>
      </c>
      <c r="CI45" s="2">
        <v>0</v>
      </c>
      <c r="CJ45" s="15">
        <v>7</v>
      </c>
    </row>
    <row r="46" spans="4:88" x14ac:dyDescent="0.25">
      <c r="D46" s="68"/>
      <c r="E46" s="8" t="s">
        <v>37</v>
      </c>
      <c r="F46" s="9"/>
      <c r="G46" s="12">
        <v>1</v>
      </c>
      <c r="H46" s="14">
        <v>1</v>
      </c>
      <c r="I46" s="2">
        <v>0</v>
      </c>
      <c r="J46" s="2">
        <v>0</v>
      </c>
      <c r="K46" s="2">
        <v>0</v>
      </c>
      <c r="L46" s="2">
        <v>0</v>
      </c>
      <c r="M46" s="2">
        <v>0</v>
      </c>
      <c r="N46" s="2">
        <v>0</v>
      </c>
      <c r="O46" s="2">
        <v>0</v>
      </c>
      <c r="P46" s="2">
        <v>0</v>
      </c>
      <c r="Q46" s="2">
        <v>0</v>
      </c>
      <c r="R46" s="2">
        <v>0</v>
      </c>
      <c r="S46" s="2">
        <v>0</v>
      </c>
      <c r="T46" s="2">
        <v>0</v>
      </c>
      <c r="U46" s="2">
        <v>0</v>
      </c>
      <c r="V46" s="2">
        <v>0</v>
      </c>
      <c r="W46" s="2">
        <v>0</v>
      </c>
      <c r="X46" s="2">
        <v>0</v>
      </c>
      <c r="Y46" s="2">
        <v>0</v>
      </c>
      <c r="Z46" s="2">
        <v>0</v>
      </c>
      <c r="AA46" s="2">
        <v>0</v>
      </c>
      <c r="AB46" s="2">
        <v>0</v>
      </c>
      <c r="AC46" s="2">
        <v>0</v>
      </c>
      <c r="AD46" s="2">
        <v>0</v>
      </c>
      <c r="AE46" s="2">
        <v>0</v>
      </c>
      <c r="AF46" s="2">
        <v>0</v>
      </c>
      <c r="AG46" s="2">
        <v>0</v>
      </c>
      <c r="AH46" s="2">
        <v>0</v>
      </c>
      <c r="AI46" s="2">
        <v>0</v>
      </c>
      <c r="AJ46" s="2">
        <v>0</v>
      </c>
      <c r="AK46" s="2">
        <v>0</v>
      </c>
      <c r="AL46" s="2">
        <v>0</v>
      </c>
      <c r="AM46" s="2">
        <v>0</v>
      </c>
      <c r="AN46" s="2">
        <v>0</v>
      </c>
      <c r="AO46" s="2">
        <v>0</v>
      </c>
      <c r="AP46" s="2">
        <v>0</v>
      </c>
      <c r="AQ46" s="2">
        <v>0</v>
      </c>
      <c r="AR46" s="2">
        <v>0</v>
      </c>
      <c r="AS46" s="2">
        <v>0</v>
      </c>
      <c r="AT46" s="2">
        <v>0</v>
      </c>
      <c r="AU46" s="2">
        <v>0</v>
      </c>
      <c r="AV46" s="2">
        <v>0</v>
      </c>
      <c r="AW46" s="2">
        <v>0</v>
      </c>
      <c r="AX46" s="2">
        <v>0</v>
      </c>
      <c r="AY46" s="2">
        <v>0</v>
      </c>
      <c r="AZ46" s="2">
        <v>0</v>
      </c>
      <c r="BA46" s="2">
        <v>0</v>
      </c>
      <c r="BB46" s="2">
        <v>0</v>
      </c>
      <c r="BC46" s="2">
        <v>0</v>
      </c>
      <c r="BD46" s="2">
        <v>0</v>
      </c>
      <c r="BE46" s="2">
        <v>0</v>
      </c>
      <c r="BF46" s="2">
        <v>0</v>
      </c>
      <c r="BG46" s="2">
        <v>0</v>
      </c>
      <c r="BH46" s="2">
        <v>0</v>
      </c>
      <c r="BI46" s="2">
        <v>0</v>
      </c>
      <c r="BJ46" s="2">
        <v>0</v>
      </c>
      <c r="BK46" s="2">
        <v>0</v>
      </c>
      <c r="BL46" s="2">
        <v>0</v>
      </c>
      <c r="BM46" s="2">
        <v>0</v>
      </c>
      <c r="BN46" s="2">
        <v>0</v>
      </c>
      <c r="BO46" s="2">
        <v>0</v>
      </c>
      <c r="BP46" s="2">
        <v>0</v>
      </c>
      <c r="BQ46" s="2">
        <v>0</v>
      </c>
      <c r="BR46" s="2">
        <v>0</v>
      </c>
      <c r="BS46" s="2">
        <v>0</v>
      </c>
      <c r="BT46" s="2">
        <v>0</v>
      </c>
      <c r="BU46" s="2">
        <v>0</v>
      </c>
      <c r="BV46" s="2">
        <v>0</v>
      </c>
      <c r="BW46" s="2">
        <v>0</v>
      </c>
      <c r="BX46" s="2">
        <v>0</v>
      </c>
      <c r="BY46" s="2">
        <v>0</v>
      </c>
      <c r="BZ46" s="2">
        <v>0</v>
      </c>
      <c r="CA46" s="2">
        <v>0</v>
      </c>
      <c r="CB46" s="2">
        <v>0</v>
      </c>
      <c r="CC46" s="2">
        <v>0</v>
      </c>
      <c r="CD46" s="2">
        <v>0</v>
      </c>
      <c r="CE46" s="2">
        <v>0</v>
      </c>
      <c r="CF46" s="2">
        <v>0</v>
      </c>
      <c r="CG46" s="2">
        <v>1</v>
      </c>
      <c r="CH46" s="2">
        <v>1</v>
      </c>
      <c r="CI46" s="2">
        <v>0</v>
      </c>
      <c r="CJ46" s="15">
        <v>0</v>
      </c>
    </row>
    <row r="47" spans="4:88" x14ac:dyDescent="0.25">
      <c r="D47" s="68"/>
      <c r="E47" s="8" t="s">
        <v>39</v>
      </c>
      <c r="F47" s="9"/>
      <c r="G47" s="12">
        <v>0</v>
      </c>
      <c r="H47" s="14">
        <v>0</v>
      </c>
      <c r="I47" s="2">
        <v>0</v>
      </c>
      <c r="J47" s="2">
        <v>0</v>
      </c>
      <c r="K47" s="2">
        <v>0</v>
      </c>
      <c r="L47" s="2">
        <v>0</v>
      </c>
      <c r="M47" s="2">
        <v>0</v>
      </c>
      <c r="N47" s="2">
        <v>0</v>
      </c>
      <c r="O47" s="2">
        <v>0</v>
      </c>
      <c r="P47" s="2">
        <v>0</v>
      </c>
      <c r="Q47" s="2">
        <v>0</v>
      </c>
      <c r="R47" s="2">
        <v>0</v>
      </c>
      <c r="S47" s="2">
        <v>0</v>
      </c>
      <c r="T47" s="2">
        <v>0</v>
      </c>
      <c r="U47" s="2">
        <v>0</v>
      </c>
      <c r="V47" s="2">
        <v>0</v>
      </c>
      <c r="W47" s="2">
        <v>0</v>
      </c>
      <c r="X47" s="2">
        <v>0</v>
      </c>
      <c r="Y47" s="2">
        <v>0</v>
      </c>
      <c r="Z47" s="2">
        <v>0</v>
      </c>
      <c r="AA47" s="2">
        <v>0</v>
      </c>
      <c r="AB47" s="2">
        <v>0</v>
      </c>
      <c r="AC47" s="2">
        <v>0</v>
      </c>
      <c r="AD47" s="2">
        <v>0</v>
      </c>
      <c r="AE47" s="2">
        <v>0</v>
      </c>
      <c r="AF47" s="2">
        <v>0</v>
      </c>
      <c r="AG47" s="2">
        <v>0</v>
      </c>
      <c r="AH47" s="2">
        <v>0</v>
      </c>
      <c r="AI47" s="2">
        <v>0</v>
      </c>
      <c r="AJ47" s="2">
        <v>0</v>
      </c>
      <c r="AK47" s="2">
        <v>0</v>
      </c>
      <c r="AL47" s="2">
        <v>0</v>
      </c>
      <c r="AM47" s="2">
        <v>0</v>
      </c>
      <c r="AN47" s="2">
        <v>0</v>
      </c>
      <c r="AO47" s="2">
        <v>0</v>
      </c>
      <c r="AP47" s="2">
        <v>0</v>
      </c>
      <c r="AQ47" s="2">
        <v>0</v>
      </c>
      <c r="AR47" s="2">
        <v>0</v>
      </c>
      <c r="AS47" s="2">
        <v>0</v>
      </c>
      <c r="AT47" s="2">
        <v>0</v>
      </c>
      <c r="AU47" s="2">
        <v>0</v>
      </c>
      <c r="AV47" s="2">
        <v>0</v>
      </c>
      <c r="AW47" s="2">
        <v>0</v>
      </c>
      <c r="AX47" s="2">
        <v>0</v>
      </c>
      <c r="AY47" s="2">
        <v>0</v>
      </c>
      <c r="AZ47" s="2">
        <v>0</v>
      </c>
      <c r="BA47" s="2">
        <v>0</v>
      </c>
      <c r="BB47" s="2">
        <v>0</v>
      </c>
      <c r="BC47" s="2">
        <v>0</v>
      </c>
      <c r="BD47" s="2">
        <v>0</v>
      </c>
      <c r="BE47" s="2">
        <v>0</v>
      </c>
      <c r="BF47" s="2">
        <v>0</v>
      </c>
      <c r="BG47" s="2">
        <v>0</v>
      </c>
      <c r="BH47" s="2">
        <v>0</v>
      </c>
      <c r="BI47" s="2">
        <v>0</v>
      </c>
      <c r="BJ47" s="2">
        <v>0</v>
      </c>
      <c r="BK47" s="2">
        <v>0</v>
      </c>
      <c r="BL47" s="2">
        <v>0</v>
      </c>
      <c r="BM47" s="2">
        <v>0</v>
      </c>
      <c r="BN47" s="2">
        <v>0</v>
      </c>
      <c r="BO47" s="2">
        <v>0</v>
      </c>
      <c r="BP47" s="2">
        <v>0</v>
      </c>
      <c r="BQ47" s="2">
        <v>0</v>
      </c>
      <c r="BR47" s="2">
        <v>0</v>
      </c>
      <c r="BS47" s="2">
        <v>0</v>
      </c>
      <c r="BT47" s="2">
        <v>0</v>
      </c>
      <c r="BU47" s="2">
        <v>0</v>
      </c>
      <c r="BV47" s="2">
        <v>0</v>
      </c>
      <c r="BW47" s="2">
        <v>0</v>
      </c>
      <c r="BX47" s="2">
        <v>0</v>
      </c>
      <c r="BY47" s="2">
        <v>0</v>
      </c>
      <c r="BZ47" s="2">
        <v>0</v>
      </c>
      <c r="CA47" s="2">
        <v>0</v>
      </c>
      <c r="CB47" s="2">
        <v>0</v>
      </c>
      <c r="CC47" s="2">
        <v>0</v>
      </c>
      <c r="CD47" s="2">
        <v>0</v>
      </c>
      <c r="CE47" s="2">
        <v>0</v>
      </c>
      <c r="CF47" s="2">
        <v>0</v>
      </c>
      <c r="CG47" s="2">
        <v>0</v>
      </c>
      <c r="CH47" s="2">
        <v>0</v>
      </c>
      <c r="CI47" s="2">
        <v>0</v>
      </c>
      <c r="CJ47" s="15">
        <v>0</v>
      </c>
    </row>
    <row r="48" spans="4:88" x14ac:dyDescent="0.25">
      <c r="D48" s="67" t="s">
        <v>43</v>
      </c>
      <c r="E48" s="10" t="s">
        <v>44</v>
      </c>
      <c r="F48" s="7"/>
      <c r="G48" s="11">
        <v>161</v>
      </c>
      <c r="H48" s="13">
        <v>39</v>
      </c>
      <c r="I48" s="1">
        <v>1</v>
      </c>
      <c r="J48" s="1">
        <v>8</v>
      </c>
      <c r="K48" s="1">
        <v>20</v>
      </c>
      <c r="L48" s="1">
        <v>4</v>
      </c>
      <c r="M48" s="1">
        <v>30</v>
      </c>
      <c r="N48" s="1">
        <v>1</v>
      </c>
      <c r="O48" s="1">
        <v>0</v>
      </c>
      <c r="P48" s="1">
        <v>0</v>
      </c>
      <c r="Q48" s="1">
        <v>0</v>
      </c>
      <c r="R48" s="1">
        <v>1</v>
      </c>
      <c r="S48" s="1">
        <v>0</v>
      </c>
      <c r="T48" s="1">
        <v>0</v>
      </c>
      <c r="U48" s="1">
        <v>0</v>
      </c>
      <c r="V48" s="1">
        <v>1</v>
      </c>
      <c r="W48" s="1">
        <v>0</v>
      </c>
      <c r="X48" s="1">
        <v>0</v>
      </c>
      <c r="Y48" s="1">
        <v>1</v>
      </c>
      <c r="Z48" s="1">
        <v>0</v>
      </c>
      <c r="AA48" s="1">
        <v>0</v>
      </c>
      <c r="AB48" s="1">
        <v>1</v>
      </c>
      <c r="AC48" s="1">
        <v>0</v>
      </c>
      <c r="AD48" s="1">
        <v>3</v>
      </c>
      <c r="AE48" s="1">
        <v>0</v>
      </c>
      <c r="AF48" s="1">
        <v>0</v>
      </c>
      <c r="AG48" s="1">
        <v>0</v>
      </c>
      <c r="AH48" s="1">
        <v>0</v>
      </c>
      <c r="AI48" s="1">
        <v>0</v>
      </c>
      <c r="AJ48" s="1">
        <v>0</v>
      </c>
      <c r="AK48" s="1">
        <v>2</v>
      </c>
      <c r="AL48" s="1">
        <v>0</v>
      </c>
      <c r="AM48" s="1">
        <v>1</v>
      </c>
      <c r="AN48" s="1">
        <v>0</v>
      </c>
      <c r="AO48" s="1">
        <v>1</v>
      </c>
      <c r="AP48" s="1">
        <v>1</v>
      </c>
      <c r="AQ48" s="1">
        <v>20</v>
      </c>
      <c r="AR48" s="1">
        <v>1</v>
      </c>
      <c r="AS48" s="1">
        <v>2</v>
      </c>
      <c r="AT48" s="1">
        <v>1</v>
      </c>
      <c r="AU48" s="1">
        <v>1</v>
      </c>
      <c r="AV48" s="1">
        <v>0</v>
      </c>
      <c r="AW48" s="1">
        <v>0</v>
      </c>
      <c r="AX48" s="1">
        <v>0</v>
      </c>
      <c r="AY48" s="1">
        <v>1</v>
      </c>
      <c r="AZ48" s="1">
        <v>0</v>
      </c>
      <c r="BA48" s="1">
        <v>0</v>
      </c>
      <c r="BB48" s="1">
        <v>1</v>
      </c>
      <c r="BC48" s="1">
        <v>69</v>
      </c>
      <c r="BD48" s="1">
        <v>5</v>
      </c>
      <c r="BE48" s="1">
        <v>0</v>
      </c>
      <c r="BF48" s="1">
        <v>4</v>
      </c>
      <c r="BG48" s="1">
        <v>33</v>
      </c>
      <c r="BH48" s="1">
        <v>11</v>
      </c>
      <c r="BI48" s="1">
        <v>1</v>
      </c>
      <c r="BJ48" s="1">
        <v>0</v>
      </c>
      <c r="BK48" s="1">
        <v>1</v>
      </c>
      <c r="BL48" s="1">
        <v>0</v>
      </c>
      <c r="BM48" s="1">
        <v>0</v>
      </c>
      <c r="BN48" s="1">
        <v>3</v>
      </c>
      <c r="BO48" s="1">
        <v>0</v>
      </c>
      <c r="BP48" s="1">
        <v>0</v>
      </c>
      <c r="BQ48" s="1">
        <v>0</v>
      </c>
      <c r="BR48" s="1">
        <v>0</v>
      </c>
      <c r="BS48" s="1">
        <v>3</v>
      </c>
      <c r="BT48" s="1">
        <v>1</v>
      </c>
      <c r="BU48" s="1">
        <v>0</v>
      </c>
      <c r="BV48" s="1">
        <v>1</v>
      </c>
      <c r="BW48" s="1">
        <v>0</v>
      </c>
      <c r="BX48" s="1">
        <v>0</v>
      </c>
      <c r="BY48" s="1">
        <v>0</v>
      </c>
      <c r="BZ48" s="1">
        <v>0</v>
      </c>
      <c r="CA48" s="1">
        <v>0</v>
      </c>
      <c r="CB48" s="1">
        <v>1</v>
      </c>
      <c r="CC48" s="1">
        <v>1</v>
      </c>
      <c r="CD48" s="1">
        <v>0</v>
      </c>
      <c r="CE48" s="1">
        <v>0</v>
      </c>
      <c r="CF48" s="1">
        <v>0</v>
      </c>
      <c r="CG48" s="1">
        <v>276</v>
      </c>
      <c r="CH48" s="1">
        <v>88</v>
      </c>
      <c r="CI48" s="1">
        <v>28</v>
      </c>
      <c r="CJ48" s="16">
        <v>109</v>
      </c>
    </row>
    <row r="49" spans="4:88" x14ac:dyDescent="0.25">
      <c r="D49" s="68"/>
      <c r="E49" s="8" t="s">
        <v>45</v>
      </c>
      <c r="F49" s="9"/>
      <c r="G49" s="12">
        <v>77</v>
      </c>
      <c r="H49" s="14">
        <v>13</v>
      </c>
      <c r="I49" s="2">
        <v>1</v>
      </c>
      <c r="J49" s="2">
        <v>3</v>
      </c>
      <c r="K49" s="2">
        <v>9</v>
      </c>
      <c r="L49" s="2">
        <v>0</v>
      </c>
      <c r="M49" s="2">
        <v>12</v>
      </c>
      <c r="N49" s="2">
        <v>0</v>
      </c>
      <c r="O49" s="2">
        <v>0</v>
      </c>
      <c r="P49" s="2">
        <v>0</v>
      </c>
      <c r="Q49" s="2">
        <v>0</v>
      </c>
      <c r="R49" s="2">
        <v>0</v>
      </c>
      <c r="S49" s="2">
        <v>0</v>
      </c>
      <c r="T49" s="2">
        <v>0</v>
      </c>
      <c r="U49" s="2">
        <v>0</v>
      </c>
      <c r="V49" s="2">
        <v>1</v>
      </c>
      <c r="W49" s="2">
        <v>0</v>
      </c>
      <c r="X49" s="2">
        <v>0</v>
      </c>
      <c r="Y49" s="2">
        <v>0</v>
      </c>
      <c r="Z49" s="2">
        <v>0</v>
      </c>
      <c r="AA49" s="2">
        <v>0</v>
      </c>
      <c r="AB49" s="2">
        <v>0</v>
      </c>
      <c r="AC49" s="2">
        <v>0</v>
      </c>
      <c r="AD49" s="2">
        <v>2</v>
      </c>
      <c r="AE49" s="2">
        <v>0</v>
      </c>
      <c r="AF49" s="2">
        <v>0</v>
      </c>
      <c r="AG49" s="2">
        <v>0</v>
      </c>
      <c r="AH49" s="2">
        <v>0</v>
      </c>
      <c r="AI49" s="2">
        <v>0</v>
      </c>
      <c r="AJ49" s="2">
        <v>0</v>
      </c>
      <c r="AK49" s="2">
        <v>1</v>
      </c>
      <c r="AL49" s="2">
        <v>0</v>
      </c>
      <c r="AM49" s="2">
        <v>0</v>
      </c>
      <c r="AN49" s="2">
        <v>0</v>
      </c>
      <c r="AO49" s="2">
        <v>0</v>
      </c>
      <c r="AP49" s="2">
        <v>0</v>
      </c>
      <c r="AQ49" s="2">
        <v>11</v>
      </c>
      <c r="AR49" s="2">
        <v>1</v>
      </c>
      <c r="AS49" s="2">
        <v>0</v>
      </c>
      <c r="AT49" s="2">
        <v>0</v>
      </c>
      <c r="AU49" s="2">
        <v>0</v>
      </c>
      <c r="AV49" s="2">
        <v>0</v>
      </c>
      <c r="AW49" s="2">
        <v>0</v>
      </c>
      <c r="AX49" s="2">
        <v>0</v>
      </c>
      <c r="AY49" s="2">
        <v>0</v>
      </c>
      <c r="AZ49" s="2">
        <v>0</v>
      </c>
      <c r="BA49" s="2">
        <v>0</v>
      </c>
      <c r="BB49" s="2">
        <v>1</v>
      </c>
      <c r="BC49" s="2">
        <v>34</v>
      </c>
      <c r="BD49" s="2">
        <v>2</v>
      </c>
      <c r="BE49" s="2">
        <v>0</v>
      </c>
      <c r="BF49" s="2">
        <v>3</v>
      </c>
      <c r="BG49" s="2">
        <v>19</v>
      </c>
      <c r="BH49" s="2">
        <v>7</v>
      </c>
      <c r="BI49" s="2">
        <v>0</v>
      </c>
      <c r="BJ49" s="2">
        <v>0</v>
      </c>
      <c r="BK49" s="2">
        <v>0</v>
      </c>
      <c r="BL49" s="2">
        <v>0</v>
      </c>
      <c r="BM49" s="2">
        <v>0</v>
      </c>
      <c r="BN49" s="2">
        <v>0</v>
      </c>
      <c r="BO49" s="2">
        <v>0</v>
      </c>
      <c r="BP49" s="2">
        <v>0</v>
      </c>
      <c r="BQ49" s="2">
        <v>0</v>
      </c>
      <c r="BR49" s="2">
        <v>0</v>
      </c>
      <c r="BS49" s="2">
        <v>0</v>
      </c>
      <c r="BT49" s="2">
        <v>1</v>
      </c>
      <c r="BU49" s="2">
        <v>0</v>
      </c>
      <c r="BV49" s="2">
        <v>0</v>
      </c>
      <c r="BW49" s="2">
        <v>0</v>
      </c>
      <c r="BX49" s="2">
        <v>0</v>
      </c>
      <c r="BY49" s="2">
        <v>0</v>
      </c>
      <c r="BZ49" s="2">
        <v>0</v>
      </c>
      <c r="CA49" s="2">
        <v>0</v>
      </c>
      <c r="CB49" s="2">
        <v>0</v>
      </c>
      <c r="CC49" s="2">
        <v>1</v>
      </c>
      <c r="CD49" s="2">
        <v>0</v>
      </c>
      <c r="CE49" s="2">
        <v>0</v>
      </c>
      <c r="CF49" s="2">
        <v>0</v>
      </c>
      <c r="CG49" s="2">
        <v>122</v>
      </c>
      <c r="CH49" s="2">
        <v>32</v>
      </c>
      <c r="CI49" s="2">
        <v>13</v>
      </c>
      <c r="CJ49" s="15">
        <v>57</v>
      </c>
    </row>
    <row r="50" spans="4:88" x14ac:dyDescent="0.25">
      <c r="D50" s="68"/>
      <c r="E50" s="8" t="s">
        <v>46</v>
      </c>
      <c r="F50" s="9"/>
      <c r="G50" s="12">
        <v>84</v>
      </c>
      <c r="H50" s="14">
        <v>26</v>
      </c>
      <c r="I50" s="2">
        <v>0</v>
      </c>
      <c r="J50" s="2">
        <v>5</v>
      </c>
      <c r="K50" s="2">
        <v>11</v>
      </c>
      <c r="L50" s="2">
        <v>4</v>
      </c>
      <c r="M50" s="2">
        <v>18</v>
      </c>
      <c r="N50" s="2">
        <v>1</v>
      </c>
      <c r="O50" s="2">
        <v>0</v>
      </c>
      <c r="P50" s="2">
        <v>0</v>
      </c>
      <c r="Q50" s="2">
        <v>0</v>
      </c>
      <c r="R50" s="2">
        <v>1</v>
      </c>
      <c r="S50" s="2">
        <v>0</v>
      </c>
      <c r="T50" s="2">
        <v>0</v>
      </c>
      <c r="U50" s="2">
        <v>0</v>
      </c>
      <c r="V50" s="2">
        <v>0</v>
      </c>
      <c r="W50" s="2">
        <v>0</v>
      </c>
      <c r="X50" s="2">
        <v>0</v>
      </c>
      <c r="Y50" s="2">
        <v>1</v>
      </c>
      <c r="Z50" s="2">
        <v>0</v>
      </c>
      <c r="AA50" s="2">
        <v>0</v>
      </c>
      <c r="AB50" s="2">
        <v>1</v>
      </c>
      <c r="AC50" s="2">
        <v>0</v>
      </c>
      <c r="AD50" s="2">
        <v>1</v>
      </c>
      <c r="AE50" s="2">
        <v>0</v>
      </c>
      <c r="AF50" s="2">
        <v>0</v>
      </c>
      <c r="AG50" s="2">
        <v>0</v>
      </c>
      <c r="AH50" s="2">
        <v>0</v>
      </c>
      <c r="AI50" s="2">
        <v>0</v>
      </c>
      <c r="AJ50" s="2">
        <v>0</v>
      </c>
      <c r="AK50" s="2">
        <v>1</v>
      </c>
      <c r="AL50" s="2">
        <v>0</v>
      </c>
      <c r="AM50" s="2">
        <v>1</v>
      </c>
      <c r="AN50" s="2">
        <v>0</v>
      </c>
      <c r="AO50" s="2">
        <v>1</v>
      </c>
      <c r="AP50" s="2">
        <v>1</v>
      </c>
      <c r="AQ50" s="2">
        <v>9</v>
      </c>
      <c r="AR50" s="2">
        <v>0</v>
      </c>
      <c r="AS50" s="2">
        <v>2</v>
      </c>
      <c r="AT50" s="2">
        <v>1</v>
      </c>
      <c r="AU50" s="2">
        <v>1</v>
      </c>
      <c r="AV50" s="2">
        <v>0</v>
      </c>
      <c r="AW50" s="2">
        <v>0</v>
      </c>
      <c r="AX50" s="2">
        <v>0</v>
      </c>
      <c r="AY50" s="2">
        <v>1</v>
      </c>
      <c r="AZ50" s="2">
        <v>0</v>
      </c>
      <c r="BA50" s="2">
        <v>0</v>
      </c>
      <c r="BB50" s="2">
        <v>0</v>
      </c>
      <c r="BC50" s="2">
        <v>35</v>
      </c>
      <c r="BD50" s="2">
        <v>3</v>
      </c>
      <c r="BE50" s="2">
        <v>0</v>
      </c>
      <c r="BF50" s="2">
        <v>1</v>
      </c>
      <c r="BG50" s="2">
        <v>14</v>
      </c>
      <c r="BH50" s="2">
        <v>4</v>
      </c>
      <c r="BI50" s="2">
        <v>1</v>
      </c>
      <c r="BJ50" s="2">
        <v>0</v>
      </c>
      <c r="BK50" s="2">
        <v>1</v>
      </c>
      <c r="BL50" s="2">
        <v>0</v>
      </c>
      <c r="BM50" s="2">
        <v>0</v>
      </c>
      <c r="BN50" s="2">
        <v>3</v>
      </c>
      <c r="BO50" s="2">
        <v>0</v>
      </c>
      <c r="BP50" s="2">
        <v>0</v>
      </c>
      <c r="BQ50" s="2">
        <v>0</v>
      </c>
      <c r="BR50" s="2">
        <v>0</v>
      </c>
      <c r="BS50" s="2">
        <v>3</v>
      </c>
      <c r="BT50" s="2">
        <v>0</v>
      </c>
      <c r="BU50" s="2">
        <v>0</v>
      </c>
      <c r="BV50" s="2">
        <v>1</v>
      </c>
      <c r="BW50" s="2">
        <v>0</v>
      </c>
      <c r="BX50" s="2">
        <v>0</v>
      </c>
      <c r="BY50" s="2">
        <v>0</v>
      </c>
      <c r="BZ50" s="2">
        <v>0</v>
      </c>
      <c r="CA50" s="2">
        <v>0</v>
      </c>
      <c r="CB50" s="2">
        <v>1</v>
      </c>
      <c r="CC50" s="2">
        <v>0</v>
      </c>
      <c r="CD50" s="2">
        <v>0</v>
      </c>
      <c r="CE50" s="2">
        <v>0</v>
      </c>
      <c r="CF50" s="2">
        <v>0</v>
      </c>
      <c r="CG50" s="2">
        <v>154</v>
      </c>
      <c r="CH50" s="2">
        <v>56</v>
      </c>
      <c r="CI50" s="2">
        <v>15</v>
      </c>
      <c r="CJ50" s="15">
        <v>52</v>
      </c>
    </row>
    <row r="51" spans="4:88" x14ac:dyDescent="0.25">
      <c r="D51" s="68"/>
      <c r="E51" s="8" t="s">
        <v>47</v>
      </c>
      <c r="F51" s="9"/>
      <c r="G51" s="12">
        <v>899</v>
      </c>
      <c r="H51" s="14">
        <v>190</v>
      </c>
      <c r="I51" s="2">
        <v>72</v>
      </c>
      <c r="J51" s="2">
        <v>133</v>
      </c>
      <c r="K51" s="2">
        <v>246</v>
      </c>
      <c r="L51" s="2">
        <v>12</v>
      </c>
      <c r="M51" s="2">
        <v>189</v>
      </c>
      <c r="N51" s="2">
        <v>13</v>
      </c>
      <c r="O51" s="2">
        <v>4</v>
      </c>
      <c r="P51" s="2">
        <v>4</v>
      </c>
      <c r="Q51" s="2">
        <v>1</v>
      </c>
      <c r="R51" s="2">
        <v>0</v>
      </c>
      <c r="S51" s="2">
        <v>1</v>
      </c>
      <c r="T51" s="2">
        <v>2</v>
      </c>
      <c r="U51" s="2">
        <v>3</v>
      </c>
      <c r="V51" s="2">
        <v>3</v>
      </c>
      <c r="W51" s="2">
        <v>1</v>
      </c>
      <c r="X51" s="2">
        <v>1</v>
      </c>
      <c r="Y51" s="2">
        <v>0</v>
      </c>
      <c r="Z51" s="2">
        <v>1</v>
      </c>
      <c r="AA51" s="2">
        <v>1</v>
      </c>
      <c r="AB51" s="2">
        <v>6</v>
      </c>
      <c r="AC51" s="2">
        <v>1</v>
      </c>
      <c r="AD51" s="2">
        <v>32</v>
      </c>
      <c r="AE51" s="2">
        <v>5</v>
      </c>
      <c r="AF51" s="2">
        <v>1</v>
      </c>
      <c r="AG51" s="2">
        <v>4</v>
      </c>
      <c r="AH51" s="2">
        <v>1</v>
      </c>
      <c r="AI51" s="2">
        <v>1</v>
      </c>
      <c r="AJ51" s="2">
        <v>3</v>
      </c>
      <c r="AK51" s="2">
        <v>0</v>
      </c>
      <c r="AL51" s="2">
        <v>1</v>
      </c>
      <c r="AM51" s="2">
        <v>1</v>
      </c>
      <c r="AN51" s="2">
        <v>3</v>
      </c>
      <c r="AO51" s="2">
        <v>2</v>
      </c>
      <c r="AP51" s="2">
        <v>42</v>
      </c>
      <c r="AQ51" s="2">
        <v>110</v>
      </c>
      <c r="AR51" s="2">
        <v>42</v>
      </c>
      <c r="AS51" s="2">
        <v>35</v>
      </c>
      <c r="AT51" s="2">
        <v>6</v>
      </c>
      <c r="AU51" s="2">
        <v>9</v>
      </c>
      <c r="AV51" s="2">
        <v>17</v>
      </c>
      <c r="AW51" s="2">
        <v>3</v>
      </c>
      <c r="AX51" s="2">
        <v>4</v>
      </c>
      <c r="AY51" s="2">
        <v>1</v>
      </c>
      <c r="AZ51" s="2">
        <v>1</v>
      </c>
      <c r="BA51" s="2">
        <v>2</v>
      </c>
      <c r="BB51" s="2">
        <v>0</v>
      </c>
      <c r="BC51" s="2">
        <v>286</v>
      </c>
      <c r="BD51" s="2">
        <v>30</v>
      </c>
      <c r="BE51" s="2">
        <v>16</v>
      </c>
      <c r="BF51" s="2">
        <v>38</v>
      </c>
      <c r="BG51" s="2">
        <v>70</v>
      </c>
      <c r="BH51" s="2">
        <v>63</v>
      </c>
      <c r="BI51" s="2">
        <v>12</v>
      </c>
      <c r="BJ51" s="2">
        <v>1</v>
      </c>
      <c r="BK51" s="2">
        <v>1</v>
      </c>
      <c r="BL51" s="2">
        <v>3</v>
      </c>
      <c r="BM51" s="2">
        <v>5</v>
      </c>
      <c r="BN51" s="2">
        <v>7</v>
      </c>
      <c r="BO51" s="2">
        <v>3</v>
      </c>
      <c r="BP51" s="2">
        <v>1</v>
      </c>
      <c r="BQ51" s="2">
        <v>1</v>
      </c>
      <c r="BR51" s="2">
        <v>1</v>
      </c>
      <c r="BS51" s="2">
        <v>0</v>
      </c>
      <c r="BT51" s="2">
        <v>2</v>
      </c>
      <c r="BU51" s="2">
        <v>1</v>
      </c>
      <c r="BV51" s="2">
        <v>6</v>
      </c>
      <c r="BW51" s="2">
        <v>1</v>
      </c>
      <c r="BX51" s="2">
        <v>1</v>
      </c>
      <c r="BY51" s="2">
        <v>3</v>
      </c>
      <c r="BZ51" s="2">
        <v>1</v>
      </c>
      <c r="CA51" s="2">
        <v>3</v>
      </c>
      <c r="CB51" s="2">
        <v>0</v>
      </c>
      <c r="CC51" s="2">
        <v>0</v>
      </c>
      <c r="CD51" s="2">
        <v>1</v>
      </c>
      <c r="CE51" s="2">
        <v>1</v>
      </c>
      <c r="CF51" s="2">
        <v>1</v>
      </c>
      <c r="CG51" s="2">
        <v>1768</v>
      </c>
      <c r="CH51" s="2">
        <v>646</v>
      </c>
      <c r="CI51" s="2">
        <v>266</v>
      </c>
      <c r="CJ51" s="15">
        <v>471</v>
      </c>
    </row>
    <row r="52" spans="4:88" x14ac:dyDescent="0.25">
      <c r="D52" s="68"/>
      <c r="E52" s="8" t="s">
        <v>48</v>
      </c>
      <c r="F52" s="9"/>
      <c r="G52" s="12">
        <v>113</v>
      </c>
      <c r="H52" s="14">
        <v>28</v>
      </c>
      <c r="I52" s="2">
        <v>7</v>
      </c>
      <c r="J52" s="2">
        <v>13</v>
      </c>
      <c r="K52" s="2">
        <v>22</v>
      </c>
      <c r="L52" s="2">
        <v>0</v>
      </c>
      <c r="M52" s="2">
        <v>25</v>
      </c>
      <c r="N52" s="2">
        <v>1</v>
      </c>
      <c r="O52" s="2">
        <v>0</v>
      </c>
      <c r="P52" s="2">
        <v>0</v>
      </c>
      <c r="Q52" s="2">
        <v>0</v>
      </c>
      <c r="R52" s="2">
        <v>0</v>
      </c>
      <c r="S52" s="2">
        <v>1</v>
      </c>
      <c r="T52" s="2">
        <v>0</v>
      </c>
      <c r="U52" s="2">
        <v>0</v>
      </c>
      <c r="V52" s="2">
        <v>0</v>
      </c>
      <c r="W52" s="2">
        <v>0</v>
      </c>
      <c r="X52" s="2">
        <v>0</v>
      </c>
      <c r="Y52" s="2">
        <v>0</v>
      </c>
      <c r="Z52" s="2">
        <v>0</v>
      </c>
      <c r="AA52" s="2">
        <v>0</v>
      </c>
      <c r="AB52" s="2">
        <v>1</v>
      </c>
      <c r="AC52" s="2">
        <v>1</v>
      </c>
      <c r="AD52" s="2">
        <v>2</v>
      </c>
      <c r="AE52" s="2">
        <v>2</v>
      </c>
      <c r="AF52" s="2">
        <v>0</v>
      </c>
      <c r="AG52" s="2">
        <v>1</v>
      </c>
      <c r="AH52" s="2">
        <v>0</v>
      </c>
      <c r="AI52" s="2">
        <v>0</v>
      </c>
      <c r="AJ52" s="2">
        <v>0</v>
      </c>
      <c r="AK52" s="2">
        <v>0</v>
      </c>
      <c r="AL52" s="2">
        <v>0</v>
      </c>
      <c r="AM52" s="2">
        <v>0</v>
      </c>
      <c r="AN52" s="2">
        <v>0</v>
      </c>
      <c r="AO52" s="2">
        <v>0</v>
      </c>
      <c r="AP52" s="2">
        <v>8</v>
      </c>
      <c r="AQ52" s="2">
        <v>13</v>
      </c>
      <c r="AR52" s="2">
        <v>5</v>
      </c>
      <c r="AS52" s="2">
        <v>2</v>
      </c>
      <c r="AT52" s="2">
        <v>0</v>
      </c>
      <c r="AU52" s="2">
        <v>1</v>
      </c>
      <c r="AV52" s="2">
        <v>0</v>
      </c>
      <c r="AW52" s="2">
        <v>0</v>
      </c>
      <c r="AX52" s="2">
        <v>0</v>
      </c>
      <c r="AY52" s="2">
        <v>0</v>
      </c>
      <c r="AZ52" s="2">
        <v>0</v>
      </c>
      <c r="BA52" s="2">
        <v>0</v>
      </c>
      <c r="BB52" s="2">
        <v>0</v>
      </c>
      <c r="BC52" s="2">
        <v>44</v>
      </c>
      <c r="BD52" s="2">
        <v>4</v>
      </c>
      <c r="BE52" s="2">
        <v>1</v>
      </c>
      <c r="BF52" s="2">
        <v>3</v>
      </c>
      <c r="BG52" s="2">
        <v>18</v>
      </c>
      <c r="BH52" s="2">
        <v>9</v>
      </c>
      <c r="BI52" s="2">
        <v>1</v>
      </c>
      <c r="BJ52" s="2">
        <v>0</v>
      </c>
      <c r="BK52" s="2">
        <v>0</v>
      </c>
      <c r="BL52" s="2">
        <v>0</v>
      </c>
      <c r="BM52" s="2">
        <v>2</v>
      </c>
      <c r="BN52" s="2">
        <v>1</v>
      </c>
      <c r="BO52" s="2">
        <v>0</v>
      </c>
      <c r="BP52" s="2">
        <v>0</v>
      </c>
      <c r="BQ52" s="2">
        <v>0</v>
      </c>
      <c r="BR52" s="2">
        <v>0</v>
      </c>
      <c r="BS52" s="2">
        <v>0</v>
      </c>
      <c r="BT52" s="2">
        <v>0</v>
      </c>
      <c r="BU52" s="2">
        <v>0</v>
      </c>
      <c r="BV52" s="2">
        <v>2</v>
      </c>
      <c r="BW52" s="2">
        <v>0</v>
      </c>
      <c r="BX52" s="2">
        <v>0</v>
      </c>
      <c r="BY52" s="2">
        <v>0</v>
      </c>
      <c r="BZ52" s="2">
        <v>1</v>
      </c>
      <c r="CA52" s="2">
        <v>0</v>
      </c>
      <c r="CB52" s="2">
        <v>0</v>
      </c>
      <c r="CC52" s="2">
        <v>0</v>
      </c>
      <c r="CD52" s="2">
        <v>0</v>
      </c>
      <c r="CE52" s="2">
        <v>0</v>
      </c>
      <c r="CF52" s="2">
        <v>0</v>
      </c>
      <c r="CG52" s="2">
        <v>219</v>
      </c>
      <c r="CH52" s="2">
        <v>73</v>
      </c>
      <c r="CI52" s="2">
        <v>28</v>
      </c>
      <c r="CJ52" s="15">
        <v>69</v>
      </c>
    </row>
    <row r="53" spans="4:88" x14ac:dyDescent="0.25">
      <c r="D53" s="68"/>
      <c r="E53" s="8" t="s">
        <v>49</v>
      </c>
      <c r="F53" s="9"/>
      <c r="G53" s="12">
        <v>131</v>
      </c>
      <c r="H53" s="14">
        <v>38</v>
      </c>
      <c r="I53" s="2">
        <v>14</v>
      </c>
      <c r="J53" s="2">
        <v>14</v>
      </c>
      <c r="K53" s="2">
        <v>28</v>
      </c>
      <c r="L53" s="2">
        <v>2</v>
      </c>
      <c r="M53" s="2">
        <v>26</v>
      </c>
      <c r="N53" s="2">
        <v>2</v>
      </c>
      <c r="O53" s="2">
        <v>0</v>
      </c>
      <c r="P53" s="2">
        <v>0</v>
      </c>
      <c r="Q53" s="2">
        <v>0</v>
      </c>
      <c r="R53" s="2">
        <v>0</v>
      </c>
      <c r="S53" s="2">
        <v>0</v>
      </c>
      <c r="T53" s="2">
        <v>0</v>
      </c>
      <c r="U53" s="2">
        <v>0</v>
      </c>
      <c r="V53" s="2">
        <v>0</v>
      </c>
      <c r="W53" s="2">
        <v>0</v>
      </c>
      <c r="X53" s="2">
        <v>0</v>
      </c>
      <c r="Y53" s="2">
        <v>0</v>
      </c>
      <c r="Z53" s="2">
        <v>1</v>
      </c>
      <c r="AA53" s="2">
        <v>0</v>
      </c>
      <c r="AB53" s="2">
        <v>0</v>
      </c>
      <c r="AC53" s="2">
        <v>0</v>
      </c>
      <c r="AD53" s="2">
        <v>6</v>
      </c>
      <c r="AE53" s="2">
        <v>0</v>
      </c>
      <c r="AF53" s="2">
        <v>0</v>
      </c>
      <c r="AG53" s="2">
        <v>1</v>
      </c>
      <c r="AH53" s="2">
        <v>0</v>
      </c>
      <c r="AI53" s="2">
        <v>0</v>
      </c>
      <c r="AJ53" s="2">
        <v>1</v>
      </c>
      <c r="AK53" s="2">
        <v>0</v>
      </c>
      <c r="AL53" s="2">
        <v>0</v>
      </c>
      <c r="AM53" s="2">
        <v>1</v>
      </c>
      <c r="AN53" s="2">
        <v>1</v>
      </c>
      <c r="AO53" s="2">
        <v>1</v>
      </c>
      <c r="AP53" s="2">
        <v>2</v>
      </c>
      <c r="AQ53" s="2">
        <v>19</v>
      </c>
      <c r="AR53" s="2">
        <v>6</v>
      </c>
      <c r="AS53" s="2">
        <v>4</v>
      </c>
      <c r="AT53" s="2">
        <v>0</v>
      </c>
      <c r="AU53" s="2">
        <v>2</v>
      </c>
      <c r="AV53" s="2">
        <v>1</v>
      </c>
      <c r="AW53" s="2">
        <v>1</v>
      </c>
      <c r="AX53" s="2">
        <v>0</v>
      </c>
      <c r="AY53" s="2">
        <v>1</v>
      </c>
      <c r="AZ53" s="2">
        <v>0</v>
      </c>
      <c r="BA53" s="2">
        <v>0</v>
      </c>
      <c r="BB53" s="2">
        <v>0</v>
      </c>
      <c r="BC53" s="2">
        <v>55</v>
      </c>
      <c r="BD53" s="2">
        <v>4</v>
      </c>
      <c r="BE53" s="2">
        <v>1</v>
      </c>
      <c r="BF53" s="2">
        <v>1</v>
      </c>
      <c r="BG53" s="2">
        <v>17</v>
      </c>
      <c r="BH53" s="2">
        <v>13</v>
      </c>
      <c r="BI53" s="2">
        <v>0</v>
      </c>
      <c r="BJ53" s="2">
        <v>0</v>
      </c>
      <c r="BK53" s="2">
        <v>0</v>
      </c>
      <c r="BL53" s="2">
        <v>1</v>
      </c>
      <c r="BM53" s="2">
        <v>0</v>
      </c>
      <c r="BN53" s="2">
        <v>1</v>
      </c>
      <c r="BO53" s="2">
        <v>0</v>
      </c>
      <c r="BP53" s="2">
        <v>1</v>
      </c>
      <c r="BQ53" s="2">
        <v>0</v>
      </c>
      <c r="BR53" s="2">
        <v>0</v>
      </c>
      <c r="BS53" s="2">
        <v>0</v>
      </c>
      <c r="BT53" s="2">
        <v>0</v>
      </c>
      <c r="BU53" s="2">
        <v>0</v>
      </c>
      <c r="BV53" s="2">
        <v>1</v>
      </c>
      <c r="BW53" s="2">
        <v>0</v>
      </c>
      <c r="BX53" s="2">
        <v>0</v>
      </c>
      <c r="BY53" s="2">
        <v>0</v>
      </c>
      <c r="BZ53" s="2">
        <v>0</v>
      </c>
      <c r="CA53" s="2">
        <v>0</v>
      </c>
      <c r="CB53" s="2">
        <v>0</v>
      </c>
      <c r="CC53" s="2">
        <v>0</v>
      </c>
      <c r="CD53" s="2">
        <v>0</v>
      </c>
      <c r="CE53" s="2">
        <v>0</v>
      </c>
      <c r="CF53" s="2">
        <v>0</v>
      </c>
      <c r="CG53" s="2">
        <v>267</v>
      </c>
      <c r="CH53" s="2">
        <v>96</v>
      </c>
      <c r="CI53" s="2">
        <v>34</v>
      </c>
      <c r="CJ53" s="15">
        <v>78</v>
      </c>
    </row>
    <row r="54" spans="4:88" x14ac:dyDescent="0.25">
      <c r="D54" s="68"/>
      <c r="E54" s="8" t="s">
        <v>50</v>
      </c>
      <c r="F54" s="9"/>
      <c r="G54" s="12">
        <v>140</v>
      </c>
      <c r="H54" s="14">
        <v>28</v>
      </c>
      <c r="I54" s="2">
        <v>10</v>
      </c>
      <c r="J54" s="2">
        <v>17</v>
      </c>
      <c r="K54" s="2">
        <v>25</v>
      </c>
      <c r="L54" s="2">
        <v>3</v>
      </c>
      <c r="M54" s="2">
        <v>29</v>
      </c>
      <c r="N54" s="2">
        <v>2</v>
      </c>
      <c r="O54" s="2">
        <v>1</v>
      </c>
      <c r="P54" s="2">
        <v>3</v>
      </c>
      <c r="Q54" s="2">
        <v>1</v>
      </c>
      <c r="R54" s="2">
        <v>0</v>
      </c>
      <c r="S54" s="2">
        <v>0</v>
      </c>
      <c r="T54" s="2">
        <v>0</v>
      </c>
      <c r="U54" s="2">
        <v>1</v>
      </c>
      <c r="V54" s="2">
        <v>1</v>
      </c>
      <c r="W54" s="2">
        <v>0</v>
      </c>
      <c r="X54" s="2">
        <v>0</v>
      </c>
      <c r="Y54" s="2">
        <v>0</v>
      </c>
      <c r="Z54" s="2">
        <v>0</v>
      </c>
      <c r="AA54" s="2">
        <v>0</v>
      </c>
      <c r="AB54" s="2">
        <v>1</v>
      </c>
      <c r="AC54" s="2">
        <v>0</v>
      </c>
      <c r="AD54" s="2">
        <v>8</v>
      </c>
      <c r="AE54" s="2">
        <v>0</v>
      </c>
      <c r="AF54" s="2">
        <v>0</v>
      </c>
      <c r="AG54" s="2">
        <v>0</v>
      </c>
      <c r="AH54" s="2">
        <v>0</v>
      </c>
      <c r="AI54" s="2">
        <v>1</v>
      </c>
      <c r="AJ54" s="2">
        <v>1</v>
      </c>
      <c r="AK54" s="2">
        <v>0</v>
      </c>
      <c r="AL54" s="2">
        <v>0</v>
      </c>
      <c r="AM54" s="2">
        <v>0</v>
      </c>
      <c r="AN54" s="2">
        <v>0</v>
      </c>
      <c r="AO54" s="2">
        <v>0</v>
      </c>
      <c r="AP54" s="2">
        <v>4</v>
      </c>
      <c r="AQ54" s="2">
        <v>17</v>
      </c>
      <c r="AR54" s="2">
        <v>8</v>
      </c>
      <c r="AS54" s="2">
        <v>5</v>
      </c>
      <c r="AT54" s="2">
        <v>1</v>
      </c>
      <c r="AU54" s="2">
        <v>0</v>
      </c>
      <c r="AV54" s="2">
        <v>2</v>
      </c>
      <c r="AW54" s="2">
        <v>0</v>
      </c>
      <c r="AX54" s="2">
        <v>0</v>
      </c>
      <c r="AY54" s="2">
        <v>0</v>
      </c>
      <c r="AZ54" s="2">
        <v>0</v>
      </c>
      <c r="BA54" s="2">
        <v>1</v>
      </c>
      <c r="BB54" s="2">
        <v>0</v>
      </c>
      <c r="BC54" s="2">
        <v>55</v>
      </c>
      <c r="BD54" s="2">
        <v>8</v>
      </c>
      <c r="BE54" s="2">
        <v>3</v>
      </c>
      <c r="BF54" s="2">
        <v>7</v>
      </c>
      <c r="BG54" s="2">
        <v>12</v>
      </c>
      <c r="BH54" s="2">
        <v>12</v>
      </c>
      <c r="BI54" s="2">
        <v>0</v>
      </c>
      <c r="BJ54" s="2">
        <v>0</v>
      </c>
      <c r="BK54" s="2">
        <v>0</v>
      </c>
      <c r="BL54" s="2">
        <v>0</v>
      </c>
      <c r="BM54" s="2">
        <v>0</v>
      </c>
      <c r="BN54" s="2">
        <v>1</v>
      </c>
      <c r="BO54" s="2">
        <v>0</v>
      </c>
      <c r="BP54" s="2">
        <v>0</v>
      </c>
      <c r="BQ54" s="2">
        <v>0</v>
      </c>
      <c r="BR54" s="2">
        <v>1</v>
      </c>
      <c r="BS54" s="2">
        <v>0</v>
      </c>
      <c r="BT54" s="2">
        <v>0</v>
      </c>
      <c r="BU54" s="2">
        <v>0</v>
      </c>
      <c r="BV54" s="2">
        <v>1</v>
      </c>
      <c r="BW54" s="2">
        <v>0</v>
      </c>
      <c r="BX54" s="2">
        <v>0</v>
      </c>
      <c r="BY54" s="2">
        <v>1</v>
      </c>
      <c r="BZ54" s="2">
        <v>0</v>
      </c>
      <c r="CA54" s="2">
        <v>0</v>
      </c>
      <c r="CB54" s="2">
        <v>0</v>
      </c>
      <c r="CC54" s="2">
        <v>0</v>
      </c>
      <c r="CD54" s="2">
        <v>0</v>
      </c>
      <c r="CE54" s="2">
        <v>0</v>
      </c>
      <c r="CF54" s="2">
        <v>0</v>
      </c>
      <c r="CG54" s="2">
        <v>271</v>
      </c>
      <c r="CH54" s="2">
        <v>95</v>
      </c>
      <c r="CI54" s="2">
        <v>37</v>
      </c>
      <c r="CJ54" s="15">
        <v>87</v>
      </c>
    </row>
    <row r="55" spans="4:88" x14ac:dyDescent="0.25">
      <c r="D55" s="68"/>
      <c r="E55" s="8" t="s">
        <v>51</v>
      </c>
      <c r="F55" s="9"/>
      <c r="G55" s="12">
        <v>141</v>
      </c>
      <c r="H55" s="14">
        <v>28</v>
      </c>
      <c r="I55" s="2">
        <v>8</v>
      </c>
      <c r="J55" s="2">
        <v>25</v>
      </c>
      <c r="K55" s="2">
        <v>43</v>
      </c>
      <c r="L55" s="2">
        <v>2</v>
      </c>
      <c r="M55" s="2">
        <v>31</v>
      </c>
      <c r="N55" s="2">
        <v>0</v>
      </c>
      <c r="O55" s="2">
        <v>1</v>
      </c>
      <c r="P55" s="2">
        <v>1</v>
      </c>
      <c r="Q55" s="2">
        <v>0</v>
      </c>
      <c r="R55" s="2">
        <v>0</v>
      </c>
      <c r="S55" s="2">
        <v>0</v>
      </c>
      <c r="T55" s="2">
        <v>1</v>
      </c>
      <c r="U55" s="2">
        <v>0</v>
      </c>
      <c r="V55" s="2">
        <v>0</v>
      </c>
      <c r="W55" s="2">
        <v>0</v>
      </c>
      <c r="X55" s="2">
        <v>0</v>
      </c>
      <c r="Y55" s="2">
        <v>0</v>
      </c>
      <c r="Z55" s="2">
        <v>0</v>
      </c>
      <c r="AA55" s="2">
        <v>1</v>
      </c>
      <c r="AB55" s="2">
        <v>1</v>
      </c>
      <c r="AC55" s="2">
        <v>0</v>
      </c>
      <c r="AD55" s="2">
        <v>6</v>
      </c>
      <c r="AE55" s="2">
        <v>1</v>
      </c>
      <c r="AF55" s="2">
        <v>0</v>
      </c>
      <c r="AG55" s="2">
        <v>0</v>
      </c>
      <c r="AH55" s="2">
        <v>1</v>
      </c>
      <c r="AI55" s="2">
        <v>0</v>
      </c>
      <c r="AJ55" s="2">
        <v>1</v>
      </c>
      <c r="AK55" s="2">
        <v>0</v>
      </c>
      <c r="AL55" s="2">
        <v>0</v>
      </c>
      <c r="AM55" s="2">
        <v>0</v>
      </c>
      <c r="AN55" s="2">
        <v>0</v>
      </c>
      <c r="AO55" s="2">
        <v>0</v>
      </c>
      <c r="AP55" s="2">
        <v>7</v>
      </c>
      <c r="AQ55" s="2">
        <v>22</v>
      </c>
      <c r="AR55" s="2">
        <v>5</v>
      </c>
      <c r="AS55" s="2">
        <v>9</v>
      </c>
      <c r="AT55" s="2">
        <v>3</v>
      </c>
      <c r="AU55" s="2">
        <v>1</v>
      </c>
      <c r="AV55" s="2">
        <v>5</v>
      </c>
      <c r="AW55" s="2">
        <v>0</v>
      </c>
      <c r="AX55" s="2">
        <v>1</v>
      </c>
      <c r="AY55" s="2">
        <v>0</v>
      </c>
      <c r="AZ55" s="2">
        <v>0</v>
      </c>
      <c r="BA55" s="2">
        <v>1</v>
      </c>
      <c r="BB55" s="2">
        <v>0</v>
      </c>
      <c r="BC55" s="2">
        <v>49</v>
      </c>
      <c r="BD55" s="2">
        <v>4</v>
      </c>
      <c r="BE55" s="2">
        <v>5</v>
      </c>
      <c r="BF55" s="2">
        <v>0</v>
      </c>
      <c r="BG55" s="2">
        <v>6</v>
      </c>
      <c r="BH55" s="2">
        <v>9</v>
      </c>
      <c r="BI55" s="2">
        <v>3</v>
      </c>
      <c r="BJ55" s="2">
        <v>1</v>
      </c>
      <c r="BK55" s="2">
        <v>0</v>
      </c>
      <c r="BL55" s="2">
        <v>0</v>
      </c>
      <c r="BM55" s="2">
        <v>3</v>
      </c>
      <c r="BN55" s="2">
        <v>0</v>
      </c>
      <c r="BO55" s="2">
        <v>0</v>
      </c>
      <c r="BP55" s="2">
        <v>0</v>
      </c>
      <c r="BQ55" s="2">
        <v>0</v>
      </c>
      <c r="BR55" s="2">
        <v>0</v>
      </c>
      <c r="BS55" s="2">
        <v>0</v>
      </c>
      <c r="BT55" s="2">
        <v>1</v>
      </c>
      <c r="BU55" s="2">
        <v>0</v>
      </c>
      <c r="BV55" s="2">
        <v>1</v>
      </c>
      <c r="BW55" s="2">
        <v>0</v>
      </c>
      <c r="BX55" s="2">
        <v>0</v>
      </c>
      <c r="BY55" s="2">
        <v>1</v>
      </c>
      <c r="BZ55" s="2">
        <v>0</v>
      </c>
      <c r="CA55" s="2">
        <v>1</v>
      </c>
      <c r="CB55" s="2">
        <v>0</v>
      </c>
      <c r="CC55" s="2">
        <v>0</v>
      </c>
      <c r="CD55" s="2">
        <v>0</v>
      </c>
      <c r="CE55" s="2">
        <v>0</v>
      </c>
      <c r="CF55" s="2">
        <v>1</v>
      </c>
      <c r="CG55" s="2">
        <v>289</v>
      </c>
      <c r="CH55" s="2">
        <v>105</v>
      </c>
      <c r="CI55" s="2">
        <v>53</v>
      </c>
      <c r="CJ55" s="15">
        <v>72</v>
      </c>
    </row>
    <row r="56" spans="4:88" x14ac:dyDescent="0.25">
      <c r="D56" s="68"/>
      <c r="E56" s="8" t="s">
        <v>52</v>
      </c>
      <c r="F56" s="9"/>
      <c r="G56" s="12">
        <v>177</v>
      </c>
      <c r="H56" s="14">
        <v>37</v>
      </c>
      <c r="I56" s="2">
        <v>22</v>
      </c>
      <c r="J56" s="2">
        <v>30</v>
      </c>
      <c r="K56" s="2">
        <v>51</v>
      </c>
      <c r="L56" s="2">
        <v>0</v>
      </c>
      <c r="M56" s="2">
        <v>38</v>
      </c>
      <c r="N56" s="2">
        <v>3</v>
      </c>
      <c r="O56" s="2">
        <v>0</v>
      </c>
      <c r="P56" s="2">
        <v>0</v>
      </c>
      <c r="Q56" s="2">
        <v>0</v>
      </c>
      <c r="R56" s="2">
        <v>0</v>
      </c>
      <c r="S56" s="2">
        <v>0</v>
      </c>
      <c r="T56" s="2">
        <v>0</v>
      </c>
      <c r="U56" s="2">
        <v>1</v>
      </c>
      <c r="V56" s="2">
        <v>0</v>
      </c>
      <c r="W56" s="2">
        <v>0</v>
      </c>
      <c r="X56" s="2">
        <v>0</v>
      </c>
      <c r="Y56" s="2">
        <v>0</v>
      </c>
      <c r="Z56" s="2">
        <v>0</v>
      </c>
      <c r="AA56" s="2">
        <v>0</v>
      </c>
      <c r="AB56" s="2">
        <v>1</v>
      </c>
      <c r="AC56" s="2">
        <v>0</v>
      </c>
      <c r="AD56" s="2">
        <v>6</v>
      </c>
      <c r="AE56" s="2">
        <v>1</v>
      </c>
      <c r="AF56" s="2">
        <v>0</v>
      </c>
      <c r="AG56" s="2">
        <v>0</v>
      </c>
      <c r="AH56" s="2">
        <v>0</v>
      </c>
      <c r="AI56" s="2">
        <v>0</v>
      </c>
      <c r="AJ56" s="2">
        <v>0</v>
      </c>
      <c r="AK56" s="2">
        <v>0</v>
      </c>
      <c r="AL56" s="2">
        <v>1</v>
      </c>
      <c r="AM56" s="2">
        <v>0</v>
      </c>
      <c r="AN56" s="2">
        <v>0</v>
      </c>
      <c r="AO56" s="2">
        <v>1</v>
      </c>
      <c r="AP56" s="2">
        <v>5</v>
      </c>
      <c r="AQ56" s="2">
        <v>24</v>
      </c>
      <c r="AR56" s="2">
        <v>10</v>
      </c>
      <c r="AS56" s="2">
        <v>8</v>
      </c>
      <c r="AT56" s="2">
        <v>1</v>
      </c>
      <c r="AU56" s="2">
        <v>1</v>
      </c>
      <c r="AV56" s="2">
        <v>5</v>
      </c>
      <c r="AW56" s="2">
        <v>1</v>
      </c>
      <c r="AX56" s="2">
        <v>2</v>
      </c>
      <c r="AY56" s="2">
        <v>0</v>
      </c>
      <c r="AZ56" s="2">
        <v>1</v>
      </c>
      <c r="BA56" s="2">
        <v>0</v>
      </c>
      <c r="BB56" s="2">
        <v>0</v>
      </c>
      <c r="BC56" s="2">
        <v>58</v>
      </c>
      <c r="BD56" s="2">
        <v>7</v>
      </c>
      <c r="BE56" s="2">
        <v>3</v>
      </c>
      <c r="BF56" s="2">
        <v>15</v>
      </c>
      <c r="BG56" s="2">
        <v>6</v>
      </c>
      <c r="BH56" s="2">
        <v>9</v>
      </c>
      <c r="BI56" s="2">
        <v>4</v>
      </c>
      <c r="BJ56" s="2">
        <v>0</v>
      </c>
      <c r="BK56" s="2">
        <v>1</v>
      </c>
      <c r="BL56" s="2">
        <v>1</v>
      </c>
      <c r="BM56" s="2">
        <v>0</v>
      </c>
      <c r="BN56" s="2">
        <v>2</v>
      </c>
      <c r="BO56" s="2">
        <v>2</v>
      </c>
      <c r="BP56" s="2">
        <v>0</v>
      </c>
      <c r="BQ56" s="2">
        <v>1</v>
      </c>
      <c r="BR56" s="2">
        <v>0</v>
      </c>
      <c r="BS56" s="2">
        <v>0</v>
      </c>
      <c r="BT56" s="2">
        <v>0</v>
      </c>
      <c r="BU56" s="2">
        <v>0</v>
      </c>
      <c r="BV56" s="2">
        <v>1</v>
      </c>
      <c r="BW56" s="2">
        <v>0</v>
      </c>
      <c r="BX56" s="2">
        <v>0</v>
      </c>
      <c r="BY56" s="2">
        <v>0</v>
      </c>
      <c r="BZ56" s="2">
        <v>0</v>
      </c>
      <c r="CA56" s="2">
        <v>2</v>
      </c>
      <c r="CB56" s="2">
        <v>0</v>
      </c>
      <c r="CC56" s="2">
        <v>0</v>
      </c>
      <c r="CD56" s="2">
        <v>0</v>
      </c>
      <c r="CE56" s="2">
        <v>1</v>
      </c>
      <c r="CF56" s="2">
        <v>0</v>
      </c>
      <c r="CG56" s="2">
        <v>363</v>
      </c>
      <c r="CH56" s="2">
        <v>125</v>
      </c>
      <c r="CI56" s="2">
        <v>57</v>
      </c>
      <c r="CJ56" s="15">
        <v>93</v>
      </c>
    </row>
    <row r="57" spans="4:88" x14ac:dyDescent="0.25">
      <c r="D57" s="68"/>
      <c r="E57" s="8" t="s">
        <v>53</v>
      </c>
      <c r="F57" s="9"/>
      <c r="G57" s="12">
        <v>197</v>
      </c>
      <c r="H57" s="14">
        <v>31</v>
      </c>
      <c r="I57" s="2">
        <v>11</v>
      </c>
      <c r="J57" s="2">
        <v>34</v>
      </c>
      <c r="K57" s="2">
        <v>77</v>
      </c>
      <c r="L57" s="2">
        <v>5</v>
      </c>
      <c r="M57" s="2">
        <v>40</v>
      </c>
      <c r="N57" s="2">
        <v>5</v>
      </c>
      <c r="O57" s="2">
        <v>2</v>
      </c>
      <c r="P57" s="2">
        <v>0</v>
      </c>
      <c r="Q57" s="2">
        <v>0</v>
      </c>
      <c r="R57" s="2">
        <v>0</v>
      </c>
      <c r="S57" s="2">
        <v>0</v>
      </c>
      <c r="T57" s="2">
        <v>1</v>
      </c>
      <c r="U57" s="2">
        <v>1</v>
      </c>
      <c r="V57" s="2">
        <v>2</v>
      </c>
      <c r="W57" s="2">
        <v>1</v>
      </c>
      <c r="X57" s="2">
        <v>1</v>
      </c>
      <c r="Y57" s="2">
        <v>0</v>
      </c>
      <c r="Z57" s="2">
        <v>0</v>
      </c>
      <c r="AA57" s="2">
        <v>0</v>
      </c>
      <c r="AB57" s="2">
        <v>2</v>
      </c>
      <c r="AC57" s="2">
        <v>0</v>
      </c>
      <c r="AD57" s="2">
        <v>4</v>
      </c>
      <c r="AE57" s="2">
        <v>1</v>
      </c>
      <c r="AF57" s="2">
        <v>1</v>
      </c>
      <c r="AG57" s="2">
        <v>2</v>
      </c>
      <c r="AH57" s="2">
        <v>0</v>
      </c>
      <c r="AI57" s="2">
        <v>0</v>
      </c>
      <c r="AJ57" s="2">
        <v>0</v>
      </c>
      <c r="AK57" s="2">
        <v>0</v>
      </c>
      <c r="AL57" s="2">
        <v>0</v>
      </c>
      <c r="AM57" s="2">
        <v>0</v>
      </c>
      <c r="AN57" s="2">
        <v>2</v>
      </c>
      <c r="AO57" s="2">
        <v>0</v>
      </c>
      <c r="AP57" s="2">
        <v>16</v>
      </c>
      <c r="AQ57" s="2">
        <v>15</v>
      </c>
      <c r="AR57" s="2">
        <v>8</v>
      </c>
      <c r="AS57" s="2">
        <v>7</v>
      </c>
      <c r="AT57" s="2">
        <v>1</v>
      </c>
      <c r="AU57" s="2">
        <v>4</v>
      </c>
      <c r="AV57" s="2">
        <v>4</v>
      </c>
      <c r="AW57" s="2">
        <v>1</v>
      </c>
      <c r="AX57" s="2">
        <v>1</v>
      </c>
      <c r="AY57" s="2">
        <v>0</v>
      </c>
      <c r="AZ57" s="2">
        <v>0</v>
      </c>
      <c r="BA57" s="2">
        <v>0</v>
      </c>
      <c r="BB57" s="2">
        <v>0</v>
      </c>
      <c r="BC57" s="2">
        <v>25</v>
      </c>
      <c r="BD57" s="2">
        <v>3</v>
      </c>
      <c r="BE57" s="2">
        <v>3</v>
      </c>
      <c r="BF57" s="2">
        <v>12</v>
      </c>
      <c r="BG57" s="2">
        <v>11</v>
      </c>
      <c r="BH57" s="2">
        <v>11</v>
      </c>
      <c r="BI57" s="2">
        <v>4</v>
      </c>
      <c r="BJ57" s="2">
        <v>0</v>
      </c>
      <c r="BK57" s="2">
        <v>0</v>
      </c>
      <c r="BL57" s="2">
        <v>1</v>
      </c>
      <c r="BM57" s="2">
        <v>0</v>
      </c>
      <c r="BN57" s="2">
        <v>2</v>
      </c>
      <c r="BO57" s="2">
        <v>1</v>
      </c>
      <c r="BP57" s="2">
        <v>0</v>
      </c>
      <c r="BQ57" s="2">
        <v>0</v>
      </c>
      <c r="BR57" s="2">
        <v>0</v>
      </c>
      <c r="BS57" s="2">
        <v>0</v>
      </c>
      <c r="BT57" s="2">
        <v>1</v>
      </c>
      <c r="BU57" s="2">
        <v>1</v>
      </c>
      <c r="BV57" s="2">
        <v>0</v>
      </c>
      <c r="BW57" s="2">
        <v>1</v>
      </c>
      <c r="BX57" s="2">
        <v>1</v>
      </c>
      <c r="BY57" s="2">
        <v>1</v>
      </c>
      <c r="BZ57" s="2">
        <v>0</v>
      </c>
      <c r="CA57" s="2">
        <v>0</v>
      </c>
      <c r="CB57" s="2">
        <v>0</v>
      </c>
      <c r="CC57" s="2">
        <v>0</v>
      </c>
      <c r="CD57" s="2">
        <v>1</v>
      </c>
      <c r="CE57" s="2">
        <v>0</v>
      </c>
      <c r="CF57" s="2">
        <v>0</v>
      </c>
      <c r="CG57" s="2">
        <v>359</v>
      </c>
      <c r="CH57" s="2">
        <v>152</v>
      </c>
      <c r="CI57" s="2">
        <v>57</v>
      </c>
      <c r="CJ57" s="15">
        <v>72</v>
      </c>
    </row>
    <row r="58" spans="4:88" x14ac:dyDescent="0.25">
      <c r="D58" s="68"/>
      <c r="E58" s="8" t="s">
        <v>37</v>
      </c>
      <c r="F58" s="9"/>
      <c r="G58" s="12">
        <v>2</v>
      </c>
      <c r="H58" s="14">
        <v>1</v>
      </c>
      <c r="I58" s="2">
        <v>0</v>
      </c>
      <c r="J58" s="2">
        <v>0</v>
      </c>
      <c r="K58" s="2">
        <v>0</v>
      </c>
      <c r="L58" s="2">
        <v>0</v>
      </c>
      <c r="M58" s="2">
        <v>0</v>
      </c>
      <c r="N58" s="2">
        <v>0</v>
      </c>
      <c r="O58" s="2">
        <v>0</v>
      </c>
      <c r="P58" s="2">
        <v>0</v>
      </c>
      <c r="Q58" s="2">
        <v>0</v>
      </c>
      <c r="R58" s="2">
        <v>0</v>
      </c>
      <c r="S58" s="2">
        <v>0</v>
      </c>
      <c r="T58" s="2">
        <v>0</v>
      </c>
      <c r="U58" s="2">
        <v>0</v>
      </c>
      <c r="V58" s="2">
        <v>0</v>
      </c>
      <c r="W58" s="2">
        <v>0</v>
      </c>
      <c r="X58" s="2">
        <v>0</v>
      </c>
      <c r="Y58" s="2">
        <v>0</v>
      </c>
      <c r="Z58" s="2">
        <v>0</v>
      </c>
      <c r="AA58" s="2">
        <v>0</v>
      </c>
      <c r="AB58" s="2">
        <v>0</v>
      </c>
      <c r="AC58" s="2">
        <v>0</v>
      </c>
      <c r="AD58" s="2">
        <v>0</v>
      </c>
      <c r="AE58" s="2">
        <v>0</v>
      </c>
      <c r="AF58" s="2">
        <v>0</v>
      </c>
      <c r="AG58" s="2">
        <v>0</v>
      </c>
      <c r="AH58" s="2">
        <v>0</v>
      </c>
      <c r="AI58" s="2">
        <v>0</v>
      </c>
      <c r="AJ58" s="2">
        <v>0</v>
      </c>
      <c r="AK58" s="2">
        <v>0</v>
      </c>
      <c r="AL58" s="2">
        <v>0</v>
      </c>
      <c r="AM58" s="2">
        <v>0</v>
      </c>
      <c r="AN58" s="2">
        <v>0</v>
      </c>
      <c r="AO58" s="2">
        <v>0</v>
      </c>
      <c r="AP58" s="2">
        <v>0</v>
      </c>
      <c r="AQ58" s="2">
        <v>0</v>
      </c>
      <c r="AR58" s="2">
        <v>0</v>
      </c>
      <c r="AS58" s="2">
        <v>0</v>
      </c>
      <c r="AT58" s="2">
        <v>0</v>
      </c>
      <c r="AU58" s="2">
        <v>0</v>
      </c>
      <c r="AV58" s="2">
        <v>0</v>
      </c>
      <c r="AW58" s="2">
        <v>0</v>
      </c>
      <c r="AX58" s="2">
        <v>0</v>
      </c>
      <c r="AY58" s="2">
        <v>0</v>
      </c>
      <c r="AZ58" s="2">
        <v>0</v>
      </c>
      <c r="BA58" s="2">
        <v>0</v>
      </c>
      <c r="BB58" s="2">
        <v>0</v>
      </c>
      <c r="BC58" s="2">
        <v>1</v>
      </c>
      <c r="BD58" s="2">
        <v>0</v>
      </c>
      <c r="BE58" s="2">
        <v>0</v>
      </c>
      <c r="BF58" s="2">
        <v>0</v>
      </c>
      <c r="BG58" s="2">
        <v>0</v>
      </c>
      <c r="BH58" s="2">
        <v>0</v>
      </c>
      <c r="BI58" s="2">
        <v>0</v>
      </c>
      <c r="BJ58" s="2">
        <v>0</v>
      </c>
      <c r="BK58" s="2">
        <v>0</v>
      </c>
      <c r="BL58" s="2">
        <v>0</v>
      </c>
      <c r="BM58" s="2">
        <v>0</v>
      </c>
      <c r="BN58" s="2">
        <v>0</v>
      </c>
      <c r="BO58" s="2">
        <v>0</v>
      </c>
      <c r="BP58" s="2">
        <v>0</v>
      </c>
      <c r="BQ58" s="2">
        <v>0</v>
      </c>
      <c r="BR58" s="2">
        <v>0</v>
      </c>
      <c r="BS58" s="2">
        <v>0</v>
      </c>
      <c r="BT58" s="2">
        <v>0</v>
      </c>
      <c r="BU58" s="2">
        <v>0</v>
      </c>
      <c r="BV58" s="2">
        <v>0</v>
      </c>
      <c r="BW58" s="2">
        <v>0</v>
      </c>
      <c r="BX58" s="2">
        <v>0</v>
      </c>
      <c r="BY58" s="2">
        <v>0</v>
      </c>
      <c r="BZ58" s="2">
        <v>0</v>
      </c>
      <c r="CA58" s="2">
        <v>0</v>
      </c>
      <c r="CB58" s="2">
        <v>0</v>
      </c>
      <c r="CC58" s="2">
        <v>0</v>
      </c>
      <c r="CD58" s="2">
        <v>0</v>
      </c>
      <c r="CE58" s="2">
        <v>0</v>
      </c>
      <c r="CF58" s="2">
        <v>0</v>
      </c>
      <c r="CG58" s="2">
        <v>2</v>
      </c>
      <c r="CH58" s="2">
        <v>1</v>
      </c>
      <c r="CI58" s="2">
        <v>0</v>
      </c>
      <c r="CJ58" s="15">
        <v>1</v>
      </c>
    </row>
    <row r="59" spans="4:88" x14ac:dyDescent="0.25">
      <c r="D59" s="69"/>
      <c r="E59" s="35" t="s">
        <v>39</v>
      </c>
      <c r="F59" s="31"/>
      <c r="G59" s="25">
        <v>0</v>
      </c>
      <c r="H59" s="39">
        <v>0</v>
      </c>
      <c r="I59" s="6">
        <v>0</v>
      </c>
      <c r="J59" s="6">
        <v>0</v>
      </c>
      <c r="K59" s="6">
        <v>0</v>
      </c>
      <c r="L59" s="6">
        <v>0</v>
      </c>
      <c r="M59" s="6">
        <v>0</v>
      </c>
      <c r="N59" s="6">
        <v>0</v>
      </c>
      <c r="O59" s="6">
        <v>0</v>
      </c>
      <c r="P59" s="6">
        <v>0</v>
      </c>
      <c r="Q59" s="6">
        <v>0</v>
      </c>
      <c r="R59" s="6">
        <v>0</v>
      </c>
      <c r="S59" s="6">
        <v>0</v>
      </c>
      <c r="T59" s="6">
        <v>0</v>
      </c>
      <c r="U59" s="6">
        <v>0</v>
      </c>
      <c r="V59" s="6">
        <v>0</v>
      </c>
      <c r="W59" s="6">
        <v>0</v>
      </c>
      <c r="X59" s="6">
        <v>0</v>
      </c>
      <c r="Y59" s="6">
        <v>0</v>
      </c>
      <c r="Z59" s="6">
        <v>0</v>
      </c>
      <c r="AA59" s="6">
        <v>0</v>
      </c>
      <c r="AB59" s="6">
        <v>0</v>
      </c>
      <c r="AC59" s="6">
        <v>0</v>
      </c>
      <c r="AD59" s="6">
        <v>0</v>
      </c>
      <c r="AE59" s="6">
        <v>0</v>
      </c>
      <c r="AF59" s="6">
        <v>0</v>
      </c>
      <c r="AG59" s="6">
        <v>0</v>
      </c>
      <c r="AH59" s="6">
        <v>0</v>
      </c>
      <c r="AI59" s="6">
        <v>0</v>
      </c>
      <c r="AJ59" s="6">
        <v>0</v>
      </c>
      <c r="AK59" s="6">
        <v>0</v>
      </c>
      <c r="AL59" s="6">
        <v>0</v>
      </c>
      <c r="AM59" s="6">
        <v>0</v>
      </c>
      <c r="AN59" s="6">
        <v>0</v>
      </c>
      <c r="AO59" s="6">
        <v>0</v>
      </c>
      <c r="AP59" s="6">
        <v>0</v>
      </c>
      <c r="AQ59" s="6">
        <v>0</v>
      </c>
      <c r="AR59" s="6">
        <v>0</v>
      </c>
      <c r="AS59" s="6">
        <v>0</v>
      </c>
      <c r="AT59" s="6">
        <v>0</v>
      </c>
      <c r="AU59" s="6">
        <v>0</v>
      </c>
      <c r="AV59" s="6">
        <v>0</v>
      </c>
      <c r="AW59" s="6">
        <v>0</v>
      </c>
      <c r="AX59" s="6">
        <v>0</v>
      </c>
      <c r="AY59" s="6">
        <v>0</v>
      </c>
      <c r="AZ59" s="6">
        <v>0</v>
      </c>
      <c r="BA59" s="6">
        <v>0</v>
      </c>
      <c r="BB59" s="6">
        <v>0</v>
      </c>
      <c r="BC59" s="6">
        <v>0</v>
      </c>
      <c r="BD59" s="6">
        <v>0</v>
      </c>
      <c r="BE59" s="6">
        <v>0</v>
      </c>
      <c r="BF59" s="6">
        <v>0</v>
      </c>
      <c r="BG59" s="6">
        <v>0</v>
      </c>
      <c r="BH59" s="6">
        <v>0</v>
      </c>
      <c r="BI59" s="6">
        <v>0</v>
      </c>
      <c r="BJ59" s="6">
        <v>0</v>
      </c>
      <c r="BK59" s="6">
        <v>0</v>
      </c>
      <c r="BL59" s="6">
        <v>0</v>
      </c>
      <c r="BM59" s="6">
        <v>0</v>
      </c>
      <c r="BN59" s="6">
        <v>0</v>
      </c>
      <c r="BO59" s="6">
        <v>0</v>
      </c>
      <c r="BP59" s="6">
        <v>0</v>
      </c>
      <c r="BQ59" s="6">
        <v>0</v>
      </c>
      <c r="BR59" s="6">
        <v>0</v>
      </c>
      <c r="BS59" s="6">
        <v>0</v>
      </c>
      <c r="BT59" s="6">
        <v>0</v>
      </c>
      <c r="BU59" s="6">
        <v>0</v>
      </c>
      <c r="BV59" s="6">
        <v>0</v>
      </c>
      <c r="BW59" s="6">
        <v>0</v>
      </c>
      <c r="BX59" s="6">
        <v>0</v>
      </c>
      <c r="BY59" s="6">
        <v>0</v>
      </c>
      <c r="BZ59" s="6">
        <v>0</v>
      </c>
      <c r="CA59" s="6">
        <v>0</v>
      </c>
      <c r="CB59" s="6">
        <v>0</v>
      </c>
      <c r="CC59" s="6">
        <v>0</v>
      </c>
      <c r="CD59" s="6">
        <v>0</v>
      </c>
      <c r="CE59" s="6">
        <v>0</v>
      </c>
      <c r="CF59" s="6">
        <v>0</v>
      </c>
      <c r="CG59" s="6">
        <v>0</v>
      </c>
      <c r="CH59" s="6">
        <v>0</v>
      </c>
      <c r="CI59" s="6">
        <v>0</v>
      </c>
      <c r="CJ59" s="40">
        <v>0</v>
      </c>
    </row>
  </sheetData>
  <mergeCells count="7">
    <mergeCell ref="D34:D47"/>
    <mergeCell ref="D48:D59"/>
    <mergeCell ref="D8:F9"/>
    <mergeCell ref="D11:D18"/>
    <mergeCell ref="D19:D25"/>
    <mergeCell ref="D26:D27"/>
    <mergeCell ref="D28:D33"/>
  </mergeCells>
  <phoneticPr fontId="4"/>
  <pageMargins left="0.7" right="0.7" top="0.75" bottom="0.75" header="0.3" footer="0.3"/>
  <pageSetup paperSize="9" scale="63" pageOrder="overThenDown" orientation="landscape"/>
  <headerFooter>
    <oddFooter>&amp;CN(23)</oddFooter>
  </headerFooter>
  <rowBreaks count="1" manualBreakCount="1">
    <brk id="59" max="16383" man="1"/>
  </rowBreaks>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4:J59"/>
  <sheetViews>
    <sheetView workbookViewId="0"/>
  </sheetViews>
  <sheetFormatPr defaultColWidth="8.8984375" defaultRowHeight="12.6" x14ac:dyDescent="0.25"/>
  <cols>
    <col min="1" max="1" width="3.59765625" style="24" customWidth="1"/>
    <col min="2" max="2" width="4.59765625" style="24" customWidth="1"/>
    <col min="3" max="4" width="7.59765625" style="24" customWidth="1"/>
    <col min="5" max="5" width="16.59765625" style="24" customWidth="1"/>
    <col min="6" max="6" width="5.59765625" style="24" customWidth="1"/>
    <col min="7" max="10" width="8.59765625" style="24" customWidth="1"/>
    <col min="11" max="16384" width="8.8984375" style="24"/>
  </cols>
  <sheetData>
    <row r="4" spans="2:10" x14ac:dyDescent="0.25">
      <c r="B4" s="32" t="str">
        <f xml:space="preserve"> HYPERLINK("#'目次'!B30", "[24]")</f>
        <v>[24]</v>
      </c>
      <c r="C4" s="19" t="s">
        <v>508</v>
      </c>
    </row>
    <row r="7" spans="2:10" x14ac:dyDescent="0.25">
      <c r="C7" s="19" t="s">
        <v>11</v>
      </c>
    </row>
    <row r="8" spans="2:10" x14ac:dyDescent="0.25">
      <c r="D8" s="63"/>
      <c r="E8" s="64"/>
      <c r="F8" s="64"/>
      <c r="G8" s="38" t="s">
        <v>12</v>
      </c>
      <c r="H8" s="33" t="s">
        <v>509</v>
      </c>
      <c r="I8" s="5" t="s">
        <v>510</v>
      </c>
      <c r="J8" s="29" t="s">
        <v>231</v>
      </c>
    </row>
    <row r="9" spans="2:10" x14ac:dyDescent="0.25">
      <c r="D9" s="65"/>
      <c r="E9" s="66"/>
      <c r="F9" s="66"/>
      <c r="G9" s="37"/>
      <c r="H9" s="34"/>
      <c r="I9" s="4"/>
      <c r="J9" s="26"/>
    </row>
    <row r="10" spans="2:10" x14ac:dyDescent="0.25">
      <c r="D10" s="30"/>
      <c r="E10" s="28" t="s">
        <v>12</v>
      </c>
      <c r="F10" s="36"/>
      <c r="G10" s="27">
        <v>1496</v>
      </c>
      <c r="H10" s="3">
        <v>975</v>
      </c>
      <c r="I10" s="3">
        <v>515</v>
      </c>
      <c r="J10" s="41">
        <v>6</v>
      </c>
    </row>
    <row r="11" spans="2:10" x14ac:dyDescent="0.25">
      <c r="D11" s="67" t="s">
        <v>21</v>
      </c>
      <c r="E11" s="10" t="s">
        <v>13</v>
      </c>
      <c r="F11" s="7"/>
      <c r="G11" s="11">
        <v>64</v>
      </c>
      <c r="H11" s="13">
        <v>45</v>
      </c>
      <c r="I11" s="1">
        <v>19</v>
      </c>
      <c r="J11" s="16">
        <v>0</v>
      </c>
    </row>
    <row r="12" spans="2:10" x14ac:dyDescent="0.25">
      <c r="D12" s="68"/>
      <c r="E12" s="8" t="s">
        <v>14</v>
      </c>
      <c r="F12" s="9"/>
      <c r="G12" s="12">
        <v>120</v>
      </c>
      <c r="H12" s="14">
        <v>71</v>
      </c>
      <c r="I12" s="2">
        <v>48</v>
      </c>
      <c r="J12" s="15">
        <v>1</v>
      </c>
    </row>
    <row r="13" spans="2:10" x14ac:dyDescent="0.25">
      <c r="D13" s="68"/>
      <c r="E13" s="8" t="s">
        <v>15</v>
      </c>
      <c r="F13" s="9"/>
      <c r="G13" s="12">
        <v>417</v>
      </c>
      <c r="H13" s="14">
        <v>279</v>
      </c>
      <c r="I13" s="2">
        <v>138</v>
      </c>
      <c r="J13" s="15">
        <v>0</v>
      </c>
    </row>
    <row r="14" spans="2:10" x14ac:dyDescent="0.25">
      <c r="D14" s="68"/>
      <c r="E14" s="8" t="s">
        <v>16</v>
      </c>
      <c r="F14" s="9"/>
      <c r="G14" s="12">
        <v>308</v>
      </c>
      <c r="H14" s="14">
        <v>188</v>
      </c>
      <c r="I14" s="2">
        <v>117</v>
      </c>
      <c r="J14" s="15">
        <v>3</v>
      </c>
    </row>
    <row r="15" spans="2:10" x14ac:dyDescent="0.25">
      <c r="D15" s="68"/>
      <c r="E15" s="8" t="s">
        <v>17</v>
      </c>
      <c r="F15" s="9"/>
      <c r="G15" s="12">
        <v>220</v>
      </c>
      <c r="H15" s="14">
        <v>152</v>
      </c>
      <c r="I15" s="2">
        <v>66</v>
      </c>
      <c r="J15" s="15">
        <v>2</v>
      </c>
    </row>
    <row r="16" spans="2:10" x14ac:dyDescent="0.25">
      <c r="D16" s="68"/>
      <c r="E16" s="8" t="s">
        <v>18</v>
      </c>
      <c r="F16" s="9"/>
      <c r="G16" s="12">
        <v>99</v>
      </c>
      <c r="H16" s="14">
        <v>65</v>
      </c>
      <c r="I16" s="2">
        <v>34</v>
      </c>
      <c r="J16" s="15">
        <v>0</v>
      </c>
    </row>
    <row r="17" spans="4:10" x14ac:dyDescent="0.25">
      <c r="D17" s="68"/>
      <c r="E17" s="8" t="s">
        <v>19</v>
      </c>
      <c r="F17" s="9"/>
      <c r="G17" s="12">
        <v>48</v>
      </c>
      <c r="H17" s="14">
        <v>34</v>
      </c>
      <c r="I17" s="2">
        <v>14</v>
      </c>
      <c r="J17" s="15">
        <v>0</v>
      </c>
    </row>
    <row r="18" spans="4:10" x14ac:dyDescent="0.25">
      <c r="D18" s="68"/>
      <c r="E18" s="8" t="s">
        <v>20</v>
      </c>
      <c r="F18" s="9"/>
      <c r="G18" s="12">
        <v>220</v>
      </c>
      <c r="H18" s="14">
        <v>141</v>
      </c>
      <c r="I18" s="2">
        <v>79</v>
      </c>
      <c r="J18" s="15">
        <v>0</v>
      </c>
    </row>
    <row r="19" spans="4:10" x14ac:dyDescent="0.25">
      <c r="D19" s="67" t="s">
        <v>22</v>
      </c>
      <c r="E19" s="10" t="s">
        <v>23</v>
      </c>
      <c r="F19" s="7"/>
      <c r="G19" s="11">
        <v>327</v>
      </c>
      <c r="H19" s="13">
        <v>217</v>
      </c>
      <c r="I19" s="1">
        <v>108</v>
      </c>
      <c r="J19" s="16">
        <v>2</v>
      </c>
    </row>
    <row r="20" spans="4:10" x14ac:dyDescent="0.25">
      <c r="D20" s="68"/>
      <c r="E20" s="8" t="s">
        <v>24</v>
      </c>
      <c r="F20" s="9"/>
      <c r="G20" s="12">
        <v>54</v>
      </c>
      <c r="H20" s="14">
        <v>39</v>
      </c>
      <c r="I20" s="2">
        <v>15</v>
      </c>
      <c r="J20" s="15">
        <v>0</v>
      </c>
    </row>
    <row r="21" spans="4:10" x14ac:dyDescent="0.25">
      <c r="D21" s="68"/>
      <c r="E21" s="8" t="s">
        <v>25</v>
      </c>
      <c r="F21" s="9"/>
      <c r="G21" s="12">
        <v>273</v>
      </c>
      <c r="H21" s="14">
        <v>178</v>
      </c>
      <c r="I21" s="2">
        <v>93</v>
      </c>
      <c r="J21" s="15">
        <v>2</v>
      </c>
    </row>
    <row r="22" spans="4:10" x14ac:dyDescent="0.25">
      <c r="D22" s="68"/>
      <c r="E22" s="8" t="s">
        <v>26</v>
      </c>
      <c r="F22" s="9"/>
      <c r="G22" s="12">
        <v>1023</v>
      </c>
      <c r="H22" s="14">
        <v>652</v>
      </c>
      <c r="I22" s="2">
        <v>367</v>
      </c>
      <c r="J22" s="15">
        <v>4</v>
      </c>
    </row>
    <row r="23" spans="4:10" x14ac:dyDescent="0.25">
      <c r="D23" s="68"/>
      <c r="E23" s="8" t="s">
        <v>27</v>
      </c>
      <c r="F23" s="9"/>
      <c r="G23" s="12">
        <v>654</v>
      </c>
      <c r="H23" s="14">
        <v>430</v>
      </c>
      <c r="I23" s="2">
        <v>221</v>
      </c>
      <c r="J23" s="15">
        <v>3</v>
      </c>
    </row>
    <row r="24" spans="4:10" x14ac:dyDescent="0.25">
      <c r="D24" s="68"/>
      <c r="E24" s="8" t="s">
        <v>28</v>
      </c>
      <c r="F24" s="9"/>
      <c r="G24" s="12">
        <v>369</v>
      </c>
      <c r="H24" s="14">
        <v>222</v>
      </c>
      <c r="I24" s="2">
        <v>146</v>
      </c>
      <c r="J24" s="15">
        <v>1</v>
      </c>
    </row>
    <row r="25" spans="4:10" x14ac:dyDescent="0.25">
      <c r="D25" s="68"/>
      <c r="E25" s="8" t="s">
        <v>29</v>
      </c>
      <c r="F25" s="9"/>
      <c r="G25" s="12">
        <v>146</v>
      </c>
      <c r="H25" s="14">
        <v>106</v>
      </c>
      <c r="I25" s="2">
        <v>40</v>
      </c>
      <c r="J25" s="15">
        <v>0</v>
      </c>
    </row>
    <row r="26" spans="4:10" x14ac:dyDescent="0.25">
      <c r="D26" s="67" t="s">
        <v>30</v>
      </c>
      <c r="E26" s="10" t="s">
        <v>31</v>
      </c>
      <c r="F26" s="7"/>
      <c r="G26" s="11">
        <v>750</v>
      </c>
      <c r="H26" s="13">
        <v>519</v>
      </c>
      <c r="I26" s="1">
        <v>229</v>
      </c>
      <c r="J26" s="16">
        <v>2</v>
      </c>
    </row>
    <row r="27" spans="4:10" x14ac:dyDescent="0.25">
      <c r="D27" s="68"/>
      <c r="E27" s="8" t="s">
        <v>32</v>
      </c>
      <c r="F27" s="9"/>
      <c r="G27" s="12">
        <v>746</v>
      </c>
      <c r="H27" s="14">
        <v>456</v>
      </c>
      <c r="I27" s="2">
        <v>286</v>
      </c>
      <c r="J27" s="15">
        <v>4</v>
      </c>
    </row>
    <row r="28" spans="4:10" x14ac:dyDescent="0.25">
      <c r="D28" s="67" t="s">
        <v>33</v>
      </c>
      <c r="E28" s="10" t="s">
        <v>34</v>
      </c>
      <c r="F28" s="7"/>
      <c r="G28" s="11">
        <v>1182</v>
      </c>
      <c r="H28" s="13">
        <v>787</v>
      </c>
      <c r="I28" s="1">
        <v>391</v>
      </c>
      <c r="J28" s="16">
        <v>4</v>
      </c>
    </row>
    <row r="29" spans="4:10" x14ac:dyDescent="0.25">
      <c r="D29" s="68"/>
      <c r="E29" s="8" t="s">
        <v>35</v>
      </c>
      <c r="F29" s="9"/>
      <c r="G29" s="12">
        <v>137</v>
      </c>
      <c r="H29" s="14">
        <v>73</v>
      </c>
      <c r="I29" s="2">
        <v>64</v>
      </c>
      <c r="J29" s="15">
        <v>0</v>
      </c>
    </row>
    <row r="30" spans="4:10" x14ac:dyDescent="0.25">
      <c r="D30" s="68"/>
      <c r="E30" s="8" t="s">
        <v>36</v>
      </c>
      <c r="F30" s="9"/>
      <c r="G30" s="12">
        <v>129</v>
      </c>
      <c r="H30" s="14">
        <v>87</v>
      </c>
      <c r="I30" s="2">
        <v>41</v>
      </c>
      <c r="J30" s="15">
        <v>1</v>
      </c>
    </row>
    <row r="31" spans="4:10" x14ac:dyDescent="0.25">
      <c r="D31" s="68"/>
      <c r="E31" s="8" t="s">
        <v>37</v>
      </c>
      <c r="F31" s="9"/>
      <c r="G31" s="12">
        <v>5</v>
      </c>
      <c r="H31" s="14">
        <v>1</v>
      </c>
      <c r="I31" s="2">
        <v>3</v>
      </c>
      <c r="J31" s="15">
        <v>1</v>
      </c>
    </row>
    <row r="32" spans="4:10" x14ac:dyDescent="0.25">
      <c r="D32" s="68"/>
      <c r="E32" s="8" t="s">
        <v>38</v>
      </c>
      <c r="F32" s="9"/>
      <c r="G32" s="12">
        <v>43</v>
      </c>
      <c r="H32" s="14">
        <v>27</v>
      </c>
      <c r="I32" s="2">
        <v>16</v>
      </c>
      <c r="J32" s="15">
        <v>0</v>
      </c>
    </row>
    <row r="33" spans="4:10" x14ac:dyDescent="0.25">
      <c r="D33" s="68"/>
      <c r="E33" s="8" t="s">
        <v>39</v>
      </c>
      <c r="F33" s="9"/>
      <c r="G33" s="12">
        <v>0</v>
      </c>
      <c r="H33" s="14">
        <v>0</v>
      </c>
      <c r="I33" s="2">
        <v>0</v>
      </c>
      <c r="J33" s="15">
        <v>0</v>
      </c>
    </row>
    <row r="34" spans="4:10" x14ac:dyDescent="0.25">
      <c r="D34" s="67" t="s">
        <v>40</v>
      </c>
      <c r="E34" s="10" t="s">
        <v>41</v>
      </c>
      <c r="F34" s="7"/>
      <c r="G34" s="11">
        <v>750</v>
      </c>
      <c r="H34" s="13">
        <v>519</v>
      </c>
      <c r="I34" s="1">
        <v>229</v>
      </c>
      <c r="J34" s="16">
        <v>2</v>
      </c>
    </row>
    <row r="35" spans="4:10" x14ac:dyDescent="0.25">
      <c r="D35" s="68"/>
      <c r="E35" s="8" t="s">
        <v>34</v>
      </c>
      <c r="F35" s="9"/>
      <c r="G35" s="12">
        <v>588</v>
      </c>
      <c r="H35" s="14">
        <v>423</v>
      </c>
      <c r="I35" s="2">
        <v>163</v>
      </c>
      <c r="J35" s="15">
        <v>2</v>
      </c>
    </row>
    <row r="36" spans="4:10" x14ac:dyDescent="0.25">
      <c r="D36" s="68"/>
      <c r="E36" s="8" t="s">
        <v>35</v>
      </c>
      <c r="F36" s="9"/>
      <c r="G36" s="12">
        <v>72</v>
      </c>
      <c r="H36" s="14">
        <v>41</v>
      </c>
      <c r="I36" s="2">
        <v>31</v>
      </c>
      <c r="J36" s="15">
        <v>0</v>
      </c>
    </row>
    <row r="37" spans="4:10" x14ac:dyDescent="0.25">
      <c r="D37" s="68"/>
      <c r="E37" s="8" t="s">
        <v>36</v>
      </c>
      <c r="F37" s="9"/>
      <c r="G37" s="12">
        <v>62</v>
      </c>
      <c r="H37" s="14">
        <v>41</v>
      </c>
      <c r="I37" s="2">
        <v>21</v>
      </c>
      <c r="J37" s="15">
        <v>0</v>
      </c>
    </row>
    <row r="38" spans="4:10" x14ac:dyDescent="0.25">
      <c r="D38" s="68"/>
      <c r="E38" s="8" t="s">
        <v>38</v>
      </c>
      <c r="F38" s="9"/>
      <c r="G38" s="12">
        <v>25</v>
      </c>
      <c r="H38" s="14">
        <v>13</v>
      </c>
      <c r="I38" s="2">
        <v>12</v>
      </c>
      <c r="J38" s="15">
        <v>0</v>
      </c>
    </row>
    <row r="39" spans="4:10" x14ac:dyDescent="0.25">
      <c r="D39" s="68"/>
      <c r="E39" s="8" t="s">
        <v>37</v>
      </c>
      <c r="F39" s="9"/>
      <c r="G39" s="12">
        <v>3</v>
      </c>
      <c r="H39" s="14">
        <v>1</v>
      </c>
      <c r="I39" s="2">
        <v>2</v>
      </c>
      <c r="J39" s="15">
        <v>0</v>
      </c>
    </row>
    <row r="40" spans="4:10" x14ac:dyDescent="0.25">
      <c r="D40" s="68"/>
      <c r="E40" s="8" t="s">
        <v>39</v>
      </c>
      <c r="F40" s="9"/>
      <c r="G40" s="12">
        <v>0</v>
      </c>
      <c r="H40" s="14">
        <v>0</v>
      </c>
      <c r="I40" s="2">
        <v>0</v>
      </c>
      <c r="J40" s="15">
        <v>0</v>
      </c>
    </row>
    <row r="41" spans="4:10" x14ac:dyDescent="0.25">
      <c r="D41" s="68"/>
      <c r="E41" s="8" t="s">
        <v>42</v>
      </c>
      <c r="F41" s="9"/>
      <c r="G41" s="12">
        <v>746</v>
      </c>
      <c r="H41" s="14">
        <v>456</v>
      </c>
      <c r="I41" s="2">
        <v>286</v>
      </c>
      <c r="J41" s="15">
        <v>4</v>
      </c>
    </row>
    <row r="42" spans="4:10" x14ac:dyDescent="0.25">
      <c r="D42" s="68"/>
      <c r="E42" s="8" t="s">
        <v>34</v>
      </c>
      <c r="F42" s="9"/>
      <c r="G42" s="12">
        <v>594</v>
      </c>
      <c r="H42" s="14">
        <v>364</v>
      </c>
      <c r="I42" s="2">
        <v>228</v>
      </c>
      <c r="J42" s="15">
        <v>2</v>
      </c>
    </row>
    <row r="43" spans="4:10" x14ac:dyDescent="0.25">
      <c r="D43" s="68"/>
      <c r="E43" s="8" t="s">
        <v>35</v>
      </c>
      <c r="F43" s="9"/>
      <c r="G43" s="12">
        <v>65</v>
      </c>
      <c r="H43" s="14">
        <v>32</v>
      </c>
      <c r="I43" s="2">
        <v>33</v>
      </c>
      <c r="J43" s="15">
        <v>0</v>
      </c>
    </row>
    <row r="44" spans="4:10" x14ac:dyDescent="0.25">
      <c r="D44" s="68"/>
      <c r="E44" s="8" t="s">
        <v>36</v>
      </c>
      <c r="F44" s="9"/>
      <c r="G44" s="12">
        <v>67</v>
      </c>
      <c r="H44" s="14">
        <v>46</v>
      </c>
      <c r="I44" s="2">
        <v>20</v>
      </c>
      <c r="J44" s="15">
        <v>1</v>
      </c>
    </row>
    <row r="45" spans="4:10" x14ac:dyDescent="0.25">
      <c r="D45" s="68"/>
      <c r="E45" s="8" t="s">
        <v>38</v>
      </c>
      <c r="F45" s="9"/>
      <c r="G45" s="12">
        <v>18</v>
      </c>
      <c r="H45" s="14">
        <v>14</v>
      </c>
      <c r="I45" s="2">
        <v>4</v>
      </c>
      <c r="J45" s="15">
        <v>0</v>
      </c>
    </row>
    <row r="46" spans="4:10" x14ac:dyDescent="0.25">
      <c r="D46" s="68"/>
      <c r="E46" s="8" t="s">
        <v>37</v>
      </c>
      <c r="F46" s="9"/>
      <c r="G46" s="12">
        <v>2</v>
      </c>
      <c r="H46" s="14">
        <v>0</v>
      </c>
      <c r="I46" s="2">
        <v>1</v>
      </c>
      <c r="J46" s="15">
        <v>1</v>
      </c>
    </row>
    <row r="47" spans="4:10" x14ac:dyDescent="0.25">
      <c r="D47" s="68"/>
      <c r="E47" s="8" t="s">
        <v>39</v>
      </c>
      <c r="F47" s="9"/>
      <c r="G47" s="12">
        <v>0</v>
      </c>
      <c r="H47" s="14">
        <v>0</v>
      </c>
      <c r="I47" s="2">
        <v>0</v>
      </c>
      <c r="J47" s="15">
        <v>0</v>
      </c>
    </row>
    <row r="48" spans="4:10" x14ac:dyDescent="0.25">
      <c r="D48" s="67" t="s">
        <v>43</v>
      </c>
      <c r="E48" s="10" t="s">
        <v>44</v>
      </c>
      <c r="F48" s="7"/>
      <c r="G48" s="11">
        <v>309</v>
      </c>
      <c r="H48" s="13">
        <v>187</v>
      </c>
      <c r="I48" s="1">
        <v>121</v>
      </c>
      <c r="J48" s="16">
        <v>1</v>
      </c>
    </row>
    <row r="49" spans="4:10" x14ac:dyDescent="0.25">
      <c r="D49" s="68"/>
      <c r="E49" s="8" t="s">
        <v>45</v>
      </c>
      <c r="F49" s="9"/>
      <c r="G49" s="12">
        <v>149</v>
      </c>
      <c r="H49" s="14">
        <v>89</v>
      </c>
      <c r="I49" s="2">
        <v>60</v>
      </c>
      <c r="J49" s="15">
        <v>0</v>
      </c>
    </row>
    <row r="50" spans="4:10" x14ac:dyDescent="0.25">
      <c r="D50" s="68"/>
      <c r="E50" s="8" t="s">
        <v>46</v>
      </c>
      <c r="F50" s="9"/>
      <c r="G50" s="12">
        <v>160</v>
      </c>
      <c r="H50" s="14">
        <v>98</v>
      </c>
      <c r="I50" s="2">
        <v>61</v>
      </c>
      <c r="J50" s="15">
        <v>1</v>
      </c>
    </row>
    <row r="51" spans="4:10" x14ac:dyDescent="0.25">
      <c r="D51" s="68"/>
      <c r="E51" s="8" t="s">
        <v>47</v>
      </c>
      <c r="F51" s="9"/>
      <c r="G51" s="12">
        <v>1182</v>
      </c>
      <c r="H51" s="14">
        <v>787</v>
      </c>
      <c r="I51" s="2">
        <v>391</v>
      </c>
      <c r="J51" s="15">
        <v>4</v>
      </c>
    </row>
    <row r="52" spans="4:10" x14ac:dyDescent="0.25">
      <c r="D52" s="68"/>
      <c r="E52" s="8" t="s">
        <v>48</v>
      </c>
      <c r="F52" s="9"/>
      <c r="G52" s="12">
        <v>175</v>
      </c>
      <c r="H52" s="14">
        <v>106</v>
      </c>
      <c r="I52" s="2">
        <v>68</v>
      </c>
      <c r="J52" s="15">
        <v>1</v>
      </c>
    </row>
    <row r="53" spans="4:10" x14ac:dyDescent="0.25">
      <c r="D53" s="68"/>
      <c r="E53" s="8" t="s">
        <v>49</v>
      </c>
      <c r="F53" s="9"/>
      <c r="G53" s="12">
        <v>169</v>
      </c>
      <c r="H53" s="14">
        <v>109</v>
      </c>
      <c r="I53" s="2">
        <v>60</v>
      </c>
      <c r="J53" s="15">
        <v>0</v>
      </c>
    </row>
    <row r="54" spans="4:10" x14ac:dyDescent="0.25">
      <c r="D54" s="68"/>
      <c r="E54" s="8" t="s">
        <v>50</v>
      </c>
      <c r="F54" s="9"/>
      <c r="G54" s="12">
        <v>176</v>
      </c>
      <c r="H54" s="14">
        <v>111</v>
      </c>
      <c r="I54" s="2">
        <v>63</v>
      </c>
      <c r="J54" s="15">
        <v>2</v>
      </c>
    </row>
    <row r="55" spans="4:10" x14ac:dyDescent="0.25">
      <c r="D55" s="68"/>
      <c r="E55" s="8" t="s">
        <v>51</v>
      </c>
      <c r="F55" s="9"/>
      <c r="G55" s="12">
        <v>183</v>
      </c>
      <c r="H55" s="14">
        <v>122</v>
      </c>
      <c r="I55" s="2">
        <v>60</v>
      </c>
      <c r="J55" s="15">
        <v>1</v>
      </c>
    </row>
    <row r="56" spans="4:10" x14ac:dyDescent="0.25">
      <c r="D56" s="68"/>
      <c r="E56" s="8" t="s">
        <v>52</v>
      </c>
      <c r="F56" s="9"/>
      <c r="G56" s="12">
        <v>230</v>
      </c>
      <c r="H56" s="14">
        <v>171</v>
      </c>
      <c r="I56" s="2">
        <v>59</v>
      </c>
      <c r="J56" s="15">
        <v>0</v>
      </c>
    </row>
    <row r="57" spans="4:10" x14ac:dyDescent="0.25">
      <c r="D57" s="68"/>
      <c r="E57" s="8" t="s">
        <v>53</v>
      </c>
      <c r="F57" s="9"/>
      <c r="G57" s="12">
        <v>249</v>
      </c>
      <c r="H57" s="14">
        <v>168</v>
      </c>
      <c r="I57" s="2">
        <v>81</v>
      </c>
      <c r="J57" s="15">
        <v>0</v>
      </c>
    </row>
    <row r="58" spans="4:10" x14ac:dyDescent="0.25">
      <c r="D58" s="68"/>
      <c r="E58" s="8" t="s">
        <v>37</v>
      </c>
      <c r="F58" s="9"/>
      <c r="G58" s="12">
        <v>5</v>
      </c>
      <c r="H58" s="14">
        <v>1</v>
      </c>
      <c r="I58" s="2">
        <v>3</v>
      </c>
      <c r="J58" s="15">
        <v>1</v>
      </c>
    </row>
    <row r="59" spans="4:10" x14ac:dyDescent="0.25">
      <c r="D59" s="69"/>
      <c r="E59" s="35" t="s">
        <v>39</v>
      </c>
      <c r="F59" s="31"/>
      <c r="G59" s="25">
        <v>0</v>
      </c>
      <c r="H59" s="39">
        <v>0</v>
      </c>
      <c r="I59" s="6">
        <v>0</v>
      </c>
      <c r="J59" s="40">
        <v>0</v>
      </c>
    </row>
  </sheetData>
  <mergeCells count="7">
    <mergeCell ref="D34:D47"/>
    <mergeCell ref="D48:D59"/>
    <mergeCell ref="D8:F9"/>
    <mergeCell ref="D11:D18"/>
    <mergeCell ref="D19:D25"/>
    <mergeCell ref="D26:D27"/>
    <mergeCell ref="D28:D33"/>
  </mergeCells>
  <phoneticPr fontId="4"/>
  <pageMargins left="0.7" right="0.7" top="0.75" bottom="0.75" header="0.3" footer="0.3"/>
  <pageSetup paperSize="9" scale="63" pageOrder="overThenDown" orientation="landscape"/>
  <headerFooter>
    <oddFooter>&amp;CN(24)</oddFooter>
  </headerFooter>
  <rowBreaks count="1" manualBreakCount="1">
    <brk id="59" max="16383" man="1"/>
  </rowBreaks>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4:T59"/>
  <sheetViews>
    <sheetView workbookViewId="0"/>
  </sheetViews>
  <sheetFormatPr defaultColWidth="8.8984375" defaultRowHeight="12.6" x14ac:dyDescent="0.25"/>
  <cols>
    <col min="1" max="1" width="3.59765625" style="24" customWidth="1"/>
    <col min="2" max="2" width="4.59765625" style="24" customWidth="1"/>
    <col min="3" max="4" width="7.59765625" style="24" customWidth="1"/>
    <col min="5" max="5" width="16.59765625" style="24" customWidth="1"/>
    <col min="6" max="6" width="5.59765625" style="24" customWidth="1"/>
    <col min="7" max="20" width="8.59765625" style="24" customWidth="1"/>
    <col min="21" max="16384" width="8.8984375" style="24"/>
  </cols>
  <sheetData>
    <row r="4" spans="2:20" x14ac:dyDescent="0.25">
      <c r="B4" s="32" t="str">
        <f xml:space="preserve"> HYPERLINK("#'目次'!B31", "[25]")</f>
        <v>[25]</v>
      </c>
      <c r="C4" s="19" t="s">
        <v>512</v>
      </c>
    </row>
    <row r="5" spans="2:20" x14ac:dyDescent="0.25">
      <c r="C5" s="24" t="s">
        <v>513</v>
      </c>
    </row>
    <row r="7" spans="2:20" x14ac:dyDescent="0.25">
      <c r="C7" s="19" t="s">
        <v>11</v>
      </c>
    </row>
    <row r="8" spans="2:20" ht="88.2" x14ac:dyDescent="0.25">
      <c r="D8" s="63"/>
      <c r="E8" s="64"/>
      <c r="F8" s="64"/>
      <c r="G8" s="38" t="s">
        <v>12</v>
      </c>
      <c r="H8" s="33" t="s">
        <v>514</v>
      </c>
      <c r="I8" s="5" t="s">
        <v>515</v>
      </c>
      <c r="J8" s="5" t="s">
        <v>516</v>
      </c>
      <c r="K8" s="5" t="s">
        <v>517</v>
      </c>
      <c r="L8" s="5" t="s">
        <v>518</v>
      </c>
      <c r="M8" s="5" t="s">
        <v>519</v>
      </c>
      <c r="N8" s="5" t="s">
        <v>520</v>
      </c>
      <c r="O8" s="5" t="s">
        <v>521</v>
      </c>
      <c r="P8" s="5" t="s">
        <v>522</v>
      </c>
      <c r="Q8" s="5" t="s">
        <v>523</v>
      </c>
      <c r="R8" s="5" t="s">
        <v>524</v>
      </c>
      <c r="S8" s="5" t="s">
        <v>37</v>
      </c>
      <c r="T8" s="29" t="s">
        <v>231</v>
      </c>
    </row>
    <row r="9" spans="2:20" x14ac:dyDescent="0.25">
      <c r="D9" s="65"/>
      <c r="E9" s="66"/>
      <c r="F9" s="66"/>
      <c r="G9" s="37"/>
      <c r="H9" s="34"/>
      <c r="I9" s="4"/>
      <c r="J9" s="4"/>
      <c r="K9" s="4"/>
      <c r="L9" s="4"/>
      <c r="M9" s="4"/>
      <c r="N9" s="4"/>
      <c r="O9" s="4"/>
      <c r="P9" s="4"/>
      <c r="Q9" s="4"/>
      <c r="R9" s="4"/>
      <c r="S9" s="4"/>
      <c r="T9" s="26"/>
    </row>
    <row r="10" spans="2:20" x14ac:dyDescent="0.25">
      <c r="D10" s="30"/>
      <c r="E10" s="28" t="s">
        <v>12</v>
      </c>
      <c r="F10" s="36"/>
      <c r="G10" s="27">
        <v>975</v>
      </c>
      <c r="H10" s="3">
        <v>460</v>
      </c>
      <c r="I10" s="3">
        <v>135</v>
      </c>
      <c r="J10" s="3">
        <v>506</v>
      </c>
      <c r="K10" s="3">
        <v>258</v>
      </c>
      <c r="L10" s="3">
        <v>349</v>
      </c>
      <c r="M10" s="3">
        <v>64</v>
      </c>
      <c r="N10" s="3">
        <v>432</v>
      </c>
      <c r="O10" s="3">
        <v>32</v>
      </c>
      <c r="P10" s="3">
        <v>207</v>
      </c>
      <c r="Q10" s="3">
        <v>4</v>
      </c>
      <c r="R10" s="3">
        <v>5</v>
      </c>
      <c r="S10" s="3">
        <v>11</v>
      </c>
      <c r="T10" s="41">
        <v>0</v>
      </c>
    </row>
    <row r="11" spans="2:20" x14ac:dyDescent="0.25">
      <c r="D11" s="67" t="s">
        <v>21</v>
      </c>
      <c r="E11" s="10" t="s">
        <v>13</v>
      </c>
      <c r="F11" s="7"/>
      <c r="G11" s="11">
        <v>45</v>
      </c>
      <c r="H11" s="13">
        <v>28</v>
      </c>
      <c r="I11" s="1">
        <v>12</v>
      </c>
      <c r="J11" s="1">
        <v>23</v>
      </c>
      <c r="K11" s="1">
        <v>16</v>
      </c>
      <c r="L11" s="1">
        <v>19</v>
      </c>
      <c r="M11" s="1">
        <v>5</v>
      </c>
      <c r="N11" s="1">
        <v>27</v>
      </c>
      <c r="O11" s="1">
        <v>1</v>
      </c>
      <c r="P11" s="1">
        <v>11</v>
      </c>
      <c r="Q11" s="1">
        <v>0</v>
      </c>
      <c r="R11" s="1">
        <v>0</v>
      </c>
      <c r="S11" s="1">
        <v>0</v>
      </c>
      <c r="T11" s="16">
        <v>0</v>
      </c>
    </row>
    <row r="12" spans="2:20" x14ac:dyDescent="0.25">
      <c r="D12" s="68"/>
      <c r="E12" s="8" t="s">
        <v>14</v>
      </c>
      <c r="F12" s="9"/>
      <c r="G12" s="12">
        <v>71</v>
      </c>
      <c r="H12" s="14">
        <v>37</v>
      </c>
      <c r="I12" s="2">
        <v>8</v>
      </c>
      <c r="J12" s="2">
        <v>33</v>
      </c>
      <c r="K12" s="2">
        <v>14</v>
      </c>
      <c r="L12" s="2">
        <v>31</v>
      </c>
      <c r="M12" s="2">
        <v>1</v>
      </c>
      <c r="N12" s="2">
        <v>26</v>
      </c>
      <c r="O12" s="2">
        <v>1</v>
      </c>
      <c r="P12" s="2">
        <v>16</v>
      </c>
      <c r="Q12" s="2">
        <v>1</v>
      </c>
      <c r="R12" s="2">
        <v>0</v>
      </c>
      <c r="S12" s="2">
        <v>1</v>
      </c>
      <c r="T12" s="15">
        <v>0</v>
      </c>
    </row>
    <row r="13" spans="2:20" x14ac:dyDescent="0.25">
      <c r="D13" s="68"/>
      <c r="E13" s="8" t="s">
        <v>15</v>
      </c>
      <c r="F13" s="9"/>
      <c r="G13" s="12">
        <v>279</v>
      </c>
      <c r="H13" s="14">
        <v>129</v>
      </c>
      <c r="I13" s="2">
        <v>42</v>
      </c>
      <c r="J13" s="2">
        <v>148</v>
      </c>
      <c r="K13" s="2">
        <v>71</v>
      </c>
      <c r="L13" s="2">
        <v>106</v>
      </c>
      <c r="M13" s="2">
        <v>19</v>
      </c>
      <c r="N13" s="2">
        <v>142</v>
      </c>
      <c r="O13" s="2">
        <v>12</v>
      </c>
      <c r="P13" s="2">
        <v>67</v>
      </c>
      <c r="Q13" s="2">
        <v>3</v>
      </c>
      <c r="R13" s="2">
        <v>3</v>
      </c>
      <c r="S13" s="2">
        <v>5</v>
      </c>
      <c r="T13" s="15">
        <v>0</v>
      </c>
    </row>
    <row r="14" spans="2:20" x14ac:dyDescent="0.25">
      <c r="D14" s="68"/>
      <c r="E14" s="8" t="s">
        <v>16</v>
      </c>
      <c r="F14" s="9"/>
      <c r="G14" s="12">
        <v>188</v>
      </c>
      <c r="H14" s="14">
        <v>86</v>
      </c>
      <c r="I14" s="2">
        <v>25</v>
      </c>
      <c r="J14" s="2">
        <v>102</v>
      </c>
      <c r="K14" s="2">
        <v>32</v>
      </c>
      <c r="L14" s="2">
        <v>75</v>
      </c>
      <c r="M14" s="2">
        <v>10</v>
      </c>
      <c r="N14" s="2">
        <v>76</v>
      </c>
      <c r="O14" s="2">
        <v>4</v>
      </c>
      <c r="P14" s="2">
        <v>29</v>
      </c>
      <c r="Q14" s="2">
        <v>0</v>
      </c>
      <c r="R14" s="2">
        <v>1</v>
      </c>
      <c r="S14" s="2">
        <v>1</v>
      </c>
      <c r="T14" s="15">
        <v>0</v>
      </c>
    </row>
    <row r="15" spans="2:20" x14ac:dyDescent="0.25">
      <c r="D15" s="68"/>
      <c r="E15" s="8" t="s">
        <v>17</v>
      </c>
      <c r="F15" s="9"/>
      <c r="G15" s="12">
        <v>152</v>
      </c>
      <c r="H15" s="14">
        <v>73</v>
      </c>
      <c r="I15" s="2">
        <v>20</v>
      </c>
      <c r="J15" s="2">
        <v>86</v>
      </c>
      <c r="K15" s="2">
        <v>46</v>
      </c>
      <c r="L15" s="2">
        <v>38</v>
      </c>
      <c r="M15" s="2">
        <v>13</v>
      </c>
      <c r="N15" s="2">
        <v>59</v>
      </c>
      <c r="O15" s="2">
        <v>6</v>
      </c>
      <c r="P15" s="2">
        <v>33</v>
      </c>
      <c r="Q15" s="2">
        <v>0</v>
      </c>
      <c r="R15" s="2">
        <v>1</v>
      </c>
      <c r="S15" s="2">
        <v>0</v>
      </c>
      <c r="T15" s="15">
        <v>0</v>
      </c>
    </row>
    <row r="16" spans="2:20" x14ac:dyDescent="0.25">
      <c r="D16" s="68"/>
      <c r="E16" s="8" t="s">
        <v>18</v>
      </c>
      <c r="F16" s="9"/>
      <c r="G16" s="12">
        <v>65</v>
      </c>
      <c r="H16" s="14">
        <v>29</v>
      </c>
      <c r="I16" s="2">
        <v>4</v>
      </c>
      <c r="J16" s="2">
        <v>26</v>
      </c>
      <c r="K16" s="2">
        <v>17</v>
      </c>
      <c r="L16" s="2">
        <v>15</v>
      </c>
      <c r="M16" s="2">
        <v>6</v>
      </c>
      <c r="N16" s="2">
        <v>23</v>
      </c>
      <c r="O16" s="2">
        <v>1</v>
      </c>
      <c r="P16" s="2">
        <v>15</v>
      </c>
      <c r="Q16" s="2">
        <v>0</v>
      </c>
      <c r="R16" s="2">
        <v>0</v>
      </c>
      <c r="S16" s="2">
        <v>2</v>
      </c>
      <c r="T16" s="15">
        <v>0</v>
      </c>
    </row>
    <row r="17" spans="4:20" x14ac:dyDescent="0.25">
      <c r="D17" s="68"/>
      <c r="E17" s="8" t="s">
        <v>19</v>
      </c>
      <c r="F17" s="9"/>
      <c r="G17" s="12">
        <v>34</v>
      </c>
      <c r="H17" s="14">
        <v>18</v>
      </c>
      <c r="I17" s="2">
        <v>4</v>
      </c>
      <c r="J17" s="2">
        <v>18</v>
      </c>
      <c r="K17" s="2">
        <v>11</v>
      </c>
      <c r="L17" s="2">
        <v>11</v>
      </c>
      <c r="M17" s="2">
        <v>3</v>
      </c>
      <c r="N17" s="2">
        <v>12</v>
      </c>
      <c r="O17" s="2">
        <v>3</v>
      </c>
      <c r="P17" s="2">
        <v>4</v>
      </c>
      <c r="Q17" s="2">
        <v>0</v>
      </c>
      <c r="R17" s="2">
        <v>0</v>
      </c>
      <c r="S17" s="2">
        <v>1</v>
      </c>
      <c r="T17" s="15">
        <v>0</v>
      </c>
    </row>
    <row r="18" spans="4:20" x14ac:dyDescent="0.25">
      <c r="D18" s="68"/>
      <c r="E18" s="8" t="s">
        <v>20</v>
      </c>
      <c r="F18" s="9"/>
      <c r="G18" s="12">
        <v>141</v>
      </c>
      <c r="H18" s="14">
        <v>60</v>
      </c>
      <c r="I18" s="2">
        <v>20</v>
      </c>
      <c r="J18" s="2">
        <v>70</v>
      </c>
      <c r="K18" s="2">
        <v>51</v>
      </c>
      <c r="L18" s="2">
        <v>54</v>
      </c>
      <c r="M18" s="2">
        <v>7</v>
      </c>
      <c r="N18" s="2">
        <v>67</v>
      </c>
      <c r="O18" s="2">
        <v>4</v>
      </c>
      <c r="P18" s="2">
        <v>32</v>
      </c>
      <c r="Q18" s="2">
        <v>0</v>
      </c>
      <c r="R18" s="2">
        <v>0</v>
      </c>
      <c r="S18" s="2">
        <v>1</v>
      </c>
      <c r="T18" s="15">
        <v>0</v>
      </c>
    </row>
    <row r="19" spans="4:20" x14ac:dyDescent="0.25">
      <c r="D19" s="67" t="s">
        <v>22</v>
      </c>
      <c r="E19" s="10" t="s">
        <v>23</v>
      </c>
      <c r="F19" s="7"/>
      <c r="G19" s="11">
        <v>217</v>
      </c>
      <c r="H19" s="13">
        <v>102</v>
      </c>
      <c r="I19" s="1">
        <v>32</v>
      </c>
      <c r="J19" s="1">
        <v>109</v>
      </c>
      <c r="K19" s="1">
        <v>48</v>
      </c>
      <c r="L19" s="1">
        <v>71</v>
      </c>
      <c r="M19" s="1">
        <v>17</v>
      </c>
      <c r="N19" s="1">
        <v>103</v>
      </c>
      <c r="O19" s="1">
        <v>7</v>
      </c>
      <c r="P19" s="1">
        <v>51</v>
      </c>
      <c r="Q19" s="1">
        <v>1</v>
      </c>
      <c r="R19" s="1">
        <v>1</v>
      </c>
      <c r="S19" s="1">
        <v>2</v>
      </c>
      <c r="T19" s="16">
        <v>0</v>
      </c>
    </row>
    <row r="20" spans="4:20" x14ac:dyDescent="0.25">
      <c r="D20" s="68"/>
      <c r="E20" s="8" t="s">
        <v>24</v>
      </c>
      <c r="F20" s="9"/>
      <c r="G20" s="12">
        <v>39</v>
      </c>
      <c r="H20" s="14">
        <v>18</v>
      </c>
      <c r="I20" s="2">
        <v>10</v>
      </c>
      <c r="J20" s="2">
        <v>19</v>
      </c>
      <c r="K20" s="2">
        <v>14</v>
      </c>
      <c r="L20" s="2">
        <v>10</v>
      </c>
      <c r="M20" s="2">
        <v>5</v>
      </c>
      <c r="N20" s="2">
        <v>21</v>
      </c>
      <c r="O20" s="2">
        <v>3</v>
      </c>
      <c r="P20" s="2">
        <v>12</v>
      </c>
      <c r="Q20" s="2">
        <v>1</v>
      </c>
      <c r="R20" s="2">
        <v>1</v>
      </c>
      <c r="S20" s="2">
        <v>0</v>
      </c>
      <c r="T20" s="15">
        <v>0</v>
      </c>
    </row>
    <row r="21" spans="4:20" x14ac:dyDescent="0.25">
      <c r="D21" s="68"/>
      <c r="E21" s="8" t="s">
        <v>25</v>
      </c>
      <c r="F21" s="9"/>
      <c r="G21" s="12">
        <v>178</v>
      </c>
      <c r="H21" s="14">
        <v>84</v>
      </c>
      <c r="I21" s="2">
        <v>22</v>
      </c>
      <c r="J21" s="2">
        <v>90</v>
      </c>
      <c r="K21" s="2">
        <v>34</v>
      </c>
      <c r="L21" s="2">
        <v>61</v>
      </c>
      <c r="M21" s="2">
        <v>12</v>
      </c>
      <c r="N21" s="2">
        <v>82</v>
      </c>
      <c r="O21" s="2">
        <v>4</v>
      </c>
      <c r="P21" s="2">
        <v>39</v>
      </c>
      <c r="Q21" s="2">
        <v>0</v>
      </c>
      <c r="R21" s="2">
        <v>0</v>
      </c>
      <c r="S21" s="2">
        <v>2</v>
      </c>
      <c r="T21" s="15">
        <v>0</v>
      </c>
    </row>
    <row r="22" spans="4:20" x14ac:dyDescent="0.25">
      <c r="D22" s="68"/>
      <c r="E22" s="8" t="s">
        <v>26</v>
      </c>
      <c r="F22" s="9"/>
      <c r="G22" s="12">
        <v>652</v>
      </c>
      <c r="H22" s="14">
        <v>309</v>
      </c>
      <c r="I22" s="2">
        <v>97</v>
      </c>
      <c r="J22" s="2">
        <v>342</v>
      </c>
      <c r="K22" s="2">
        <v>177</v>
      </c>
      <c r="L22" s="2">
        <v>231</v>
      </c>
      <c r="M22" s="2">
        <v>42</v>
      </c>
      <c r="N22" s="2">
        <v>283</v>
      </c>
      <c r="O22" s="2">
        <v>19</v>
      </c>
      <c r="P22" s="2">
        <v>138</v>
      </c>
      <c r="Q22" s="2">
        <v>2</v>
      </c>
      <c r="R22" s="2">
        <v>3</v>
      </c>
      <c r="S22" s="2">
        <v>7</v>
      </c>
      <c r="T22" s="15">
        <v>0</v>
      </c>
    </row>
    <row r="23" spans="4:20" x14ac:dyDescent="0.25">
      <c r="D23" s="68"/>
      <c r="E23" s="8" t="s">
        <v>27</v>
      </c>
      <c r="F23" s="9"/>
      <c r="G23" s="12">
        <v>430</v>
      </c>
      <c r="H23" s="14">
        <v>206</v>
      </c>
      <c r="I23" s="2">
        <v>60</v>
      </c>
      <c r="J23" s="2">
        <v>229</v>
      </c>
      <c r="K23" s="2">
        <v>117</v>
      </c>
      <c r="L23" s="2">
        <v>149</v>
      </c>
      <c r="M23" s="2">
        <v>25</v>
      </c>
      <c r="N23" s="2">
        <v>204</v>
      </c>
      <c r="O23" s="2">
        <v>10</v>
      </c>
      <c r="P23" s="2">
        <v>90</v>
      </c>
      <c r="Q23" s="2">
        <v>2</v>
      </c>
      <c r="R23" s="2">
        <v>2</v>
      </c>
      <c r="S23" s="2">
        <v>6</v>
      </c>
      <c r="T23" s="15">
        <v>0</v>
      </c>
    </row>
    <row r="24" spans="4:20" x14ac:dyDescent="0.25">
      <c r="D24" s="68"/>
      <c r="E24" s="8" t="s">
        <v>28</v>
      </c>
      <c r="F24" s="9"/>
      <c r="G24" s="12">
        <v>222</v>
      </c>
      <c r="H24" s="14">
        <v>103</v>
      </c>
      <c r="I24" s="2">
        <v>37</v>
      </c>
      <c r="J24" s="2">
        <v>113</v>
      </c>
      <c r="K24" s="2">
        <v>60</v>
      </c>
      <c r="L24" s="2">
        <v>82</v>
      </c>
      <c r="M24" s="2">
        <v>17</v>
      </c>
      <c r="N24" s="2">
        <v>79</v>
      </c>
      <c r="O24" s="2">
        <v>9</v>
      </c>
      <c r="P24" s="2">
        <v>48</v>
      </c>
      <c r="Q24" s="2">
        <v>0</v>
      </c>
      <c r="R24" s="2">
        <v>1</v>
      </c>
      <c r="S24" s="2">
        <v>1</v>
      </c>
      <c r="T24" s="15">
        <v>0</v>
      </c>
    </row>
    <row r="25" spans="4:20" x14ac:dyDescent="0.25">
      <c r="D25" s="68"/>
      <c r="E25" s="8" t="s">
        <v>29</v>
      </c>
      <c r="F25" s="9"/>
      <c r="G25" s="12">
        <v>106</v>
      </c>
      <c r="H25" s="14">
        <v>49</v>
      </c>
      <c r="I25" s="2">
        <v>6</v>
      </c>
      <c r="J25" s="2">
        <v>55</v>
      </c>
      <c r="K25" s="2">
        <v>33</v>
      </c>
      <c r="L25" s="2">
        <v>47</v>
      </c>
      <c r="M25" s="2">
        <v>5</v>
      </c>
      <c r="N25" s="2">
        <v>46</v>
      </c>
      <c r="O25" s="2">
        <v>6</v>
      </c>
      <c r="P25" s="2">
        <v>18</v>
      </c>
      <c r="Q25" s="2">
        <v>1</v>
      </c>
      <c r="R25" s="2">
        <v>1</v>
      </c>
      <c r="S25" s="2">
        <v>2</v>
      </c>
      <c r="T25" s="15">
        <v>0</v>
      </c>
    </row>
    <row r="26" spans="4:20" x14ac:dyDescent="0.25">
      <c r="D26" s="67" t="s">
        <v>30</v>
      </c>
      <c r="E26" s="10" t="s">
        <v>31</v>
      </c>
      <c r="F26" s="7"/>
      <c r="G26" s="11">
        <v>519</v>
      </c>
      <c r="H26" s="13">
        <v>255</v>
      </c>
      <c r="I26" s="1">
        <v>69</v>
      </c>
      <c r="J26" s="1">
        <v>278</v>
      </c>
      <c r="K26" s="1">
        <v>131</v>
      </c>
      <c r="L26" s="1">
        <v>188</v>
      </c>
      <c r="M26" s="1">
        <v>33</v>
      </c>
      <c r="N26" s="1">
        <v>232</v>
      </c>
      <c r="O26" s="1">
        <v>11</v>
      </c>
      <c r="P26" s="1">
        <v>109</v>
      </c>
      <c r="Q26" s="1">
        <v>1</v>
      </c>
      <c r="R26" s="1">
        <v>3</v>
      </c>
      <c r="S26" s="1">
        <v>6</v>
      </c>
      <c r="T26" s="16">
        <v>0</v>
      </c>
    </row>
    <row r="27" spans="4:20" x14ac:dyDescent="0.25">
      <c r="D27" s="68"/>
      <c r="E27" s="8" t="s">
        <v>32</v>
      </c>
      <c r="F27" s="9"/>
      <c r="G27" s="12">
        <v>456</v>
      </c>
      <c r="H27" s="14">
        <v>205</v>
      </c>
      <c r="I27" s="2">
        <v>66</v>
      </c>
      <c r="J27" s="2">
        <v>228</v>
      </c>
      <c r="K27" s="2">
        <v>127</v>
      </c>
      <c r="L27" s="2">
        <v>161</v>
      </c>
      <c r="M27" s="2">
        <v>31</v>
      </c>
      <c r="N27" s="2">
        <v>200</v>
      </c>
      <c r="O27" s="2">
        <v>21</v>
      </c>
      <c r="P27" s="2">
        <v>98</v>
      </c>
      <c r="Q27" s="2">
        <v>3</v>
      </c>
      <c r="R27" s="2">
        <v>2</v>
      </c>
      <c r="S27" s="2">
        <v>5</v>
      </c>
      <c r="T27" s="15">
        <v>0</v>
      </c>
    </row>
    <row r="28" spans="4:20" x14ac:dyDescent="0.25">
      <c r="D28" s="67" t="s">
        <v>33</v>
      </c>
      <c r="E28" s="10" t="s">
        <v>34</v>
      </c>
      <c r="F28" s="7"/>
      <c r="G28" s="11">
        <v>787</v>
      </c>
      <c r="H28" s="13">
        <v>367</v>
      </c>
      <c r="I28" s="1">
        <v>116</v>
      </c>
      <c r="J28" s="1">
        <v>446</v>
      </c>
      <c r="K28" s="1">
        <v>186</v>
      </c>
      <c r="L28" s="1">
        <v>322</v>
      </c>
      <c r="M28" s="1">
        <v>51</v>
      </c>
      <c r="N28" s="1">
        <v>381</v>
      </c>
      <c r="O28" s="1">
        <v>32</v>
      </c>
      <c r="P28" s="1">
        <v>155</v>
      </c>
      <c r="Q28" s="1">
        <v>2</v>
      </c>
      <c r="R28" s="1">
        <v>5</v>
      </c>
      <c r="S28" s="1">
        <v>6</v>
      </c>
      <c r="T28" s="16">
        <v>0</v>
      </c>
    </row>
    <row r="29" spans="4:20" x14ac:dyDescent="0.25">
      <c r="D29" s="68"/>
      <c r="E29" s="8" t="s">
        <v>35</v>
      </c>
      <c r="F29" s="9"/>
      <c r="G29" s="12">
        <v>73</v>
      </c>
      <c r="H29" s="14">
        <v>29</v>
      </c>
      <c r="I29" s="2">
        <v>8</v>
      </c>
      <c r="J29" s="2">
        <v>19</v>
      </c>
      <c r="K29" s="2">
        <v>27</v>
      </c>
      <c r="L29" s="2">
        <v>9</v>
      </c>
      <c r="M29" s="2">
        <v>6</v>
      </c>
      <c r="N29" s="2">
        <v>18</v>
      </c>
      <c r="O29" s="2">
        <v>0</v>
      </c>
      <c r="P29" s="2">
        <v>24</v>
      </c>
      <c r="Q29" s="2">
        <v>1</v>
      </c>
      <c r="R29" s="2">
        <v>0</v>
      </c>
      <c r="S29" s="2">
        <v>3</v>
      </c>
      <c r="T29" s="15">
        <v>0</v>
      </c>
    </row>
    <row r="30" spans="4:20" x14ac:dyDescent="0.25">
      <c r="D30" s="68"/>
      <c r="E30" s="8" t="s">
        <v>36</v>
      </c>
      <c r="F30" s="9"/>
      <c r="G30" s="12">
        <v>87</v>
      </c>
      <c r="H30" s="14">
        <v>51</v>
      </c>
      <c r="I30" s="2">
        <v>8</v>
      </c>
      <c r="J30" s="2">
        <v>32</v>
      </c>
      <c r="K30" s="2">
        <v>32</v>
      </c>
      <c r="L30" s="2">
        <v>11</v>
      </c>
      <c r="M30" s="2">
        <v>5</v>
      </c>
      <c r="N30" s="2">
        <v>25</v>
      </c>
      <c r="O30" s="2">
        <v>0</v>
      </c>
      <c r="P30" s="2">
        <v>18</v>
      </c>
      <c r="Q30" s="2">
        <v>1</v>
      </c>
      <c r="R30" s="2">
        <v>0</v>
      </c>
      <c r="S30" s="2">
        <v>0</v>
      </c>
      <c r="T30" s="15">
        <v>0</v>
      </c>
    </row>
    <row r="31" spans="4:20" x14ac:dyDescent="0.25">
      <c r="D31" s="68"/>
      <c r="E31" s="8" t="s">
        <v>37</v>
      </c>
      <c r="F31" s="9"/>
      <c r="G31" s="12">
        <v>1</v>
      </c>
      <c r="H31" s="14">
        <v>0</v>
      </c>
      <c r="I31" s="2">
        <v>0</v>
      </c>
      <c r="J31" s="2">
        <v>0</v>
      </c>
      <c r="K31" s="2">
        <v>1</v>
      </c>
      <c r="L31" s="2">
        <v>1</v>
      </c>
      <c r="M31" s="2">
        <v>0</v>
      </c>
      <c r="N31" s="2">
        <v>0</v>
      </c>
      <c r="O31" s="2">
        <v>0</v>
      </c>
      <c r="P31" s="2">
        <v>0</v>
      </c>
      <c r="Q31" s="2">
        <v>0</v>
      </c>
      <c r="R31" s="2">
        <v>0</v>
      </c>
      <c r="S31" s="2">
        <v>0</v>
      </c>
      <c r="T31" s="15">
        <v>0</v>
      </c>
    </row>
    <row r="32" spans="4:20" x14ac:dyDescent="0.25">
      <c r="D32" s="68"/>
      <c r="E32" s="8" t="s">
        <v>38</v>
      </c>
      <c r="F32" s="9"/>
      <c r="G32" s="12">
        <v>27</v>
      </c>
      <c r="H32" s="14">
        <v>13</v>
      </c>
      <c r="I32" s="2">
        <v>3</v>
      </c>
      <c r="J32" s="2">
        <v>9</v>
      </c>
      <c r="K32" s="2">
        <v>12</v>
      </c>
      <c r="L32" s="2">
        <v>6</v>
      </c>
      <c r="M32" s="2">
        <v>2</v>
      </c>
      <c r="N32" s="2">
        <v>8</v>
      </c>
      <c r="O32" s="2">
        <v>0</v>
      </c>
      <c r="P32" s="2">
        <v>10</v>
      </c>
      <c r="Q32" s="2">
        <v>0</v>
      </c>
      <c r="R32" s="2">
        <v>0</v>
      </c>
      <c r="S32" s="2">
        <v>2</v>
      </c>
      <c r="T32" s="15">
        <v>0</v>
      </c>
    </row>
    <row r="33" spans="4:20" x14ac:dyDescent="0.25">
      <c r="D33" s="68"/>
      <c r="E33" s="8" t="s">
        <v>39</v>
      </c>
      <c r="F33" s="9"/>
      <c r="G33" s="12">
        <v>0</v>
      </c>
      <c r="H33" s="14">
        <v>0</v>
      </c>
      <c r="I33" s="2">
        <v>0</v>
      </c>
      <c r="J33" s="2">
        <v>0</v>
      </c>
      <c r="K33" s="2">
        <v>0</v>
      </c>
      <c r="L33" s="2">
        <v>0</v>
      </c>
      <c r="M33" s="2">
        <v>0</v>
      </c>
      <c r="N33" s="2">
        <v>0</v>
      </c>
      <c r="O33" s="2">
        <v>0</v>
      </c>
      <c r="P33" s="2">
        <v>0</v>
      </c>
      <c r="Q33" s="2">
        <v>0</v>
      </c>
      <c r="R33" s="2">
        <v>0</v>
      </c>
      <c r="S33" s="2">
        <v>0</v>
      </c>
      <c r="T33" s="15">
        <v>0</v>
      </c>
    </row>
    <row r="34" spans="4:20" x14ac:dyDescent="0.25">
      <c r="D34" s="67" t="s">
        <v>40</v>
      </c>
      <c r="E34" s="10" t="s">
        <v>41</v>
      </c>
      <c r="F34" s="7"/>
      <c r="G34" s="11">
        <v>519</v>
      </c>
      <c r="H34" s="13">
        <v>255</v>
      </c>
      <c r="I34" s="1">
        <v>69</v>
      </c>
      <c r="J34" s="1">
        <v>278</v>
      </c>
      <c r="K34" s="1">
        <v>131</v>
      </c>
      <c r="L34" s="1">
        <v>188</v>
      </c>
      <c r="M34" s="1">
        <v>33</v>
      </c>
      <c r="N34" s="1">
        <v>232</v>
      </c>
      <c r="O34" s="1">
        <v>11</v>
      </c>
      <c r="P34" s="1">
        <v>109</v>
      </c>
      <c r="Q34" s="1">
        <v>1</v>
      </c>
      <c r="R34" s="1">
        <v>3</v>
      </c>
      <c r="S34" s="1">
        <v>6</v>
      </c>
      <c r="T34" s="16">
        <v>0</v>
      </c>
    </row>
    <row r="35" spans="4:20" x14ac:dyDescent="0.25">
      <c r="D35" s="68"/>
      <c r="E35" s="8" t="s">
        <v>34</v>
      </c>
      <c r="F35" s="9"/>
      <c r="G35" s="12">
        <v>423</v>
      </c>
      <c r="H35" s="14">
        <v>207</v>
      </c>
      <c r="I35" s="2">
        <v>58</v>
      </c>
      <c r="J35" s="2">
        <v>249</v>
      </c>
      <c r="K35" s="2">
        <v>98</v>
      </c>
      <c r="L35" s="2">
        <v>180</v>
      </c>
      <c r="M35" s="2">
        <v>27</v>
      </c>
      <c r="N35" s="2">
        <v>210</v>
      </c>
      <c r="O35" s="2">
        <v>11</v>
      </c>
      <c r="P35" s="2">
        <v>82</v>
      </c>
      <c r="Q35" s="2">
        <v>0</v>
      </c>
      <c r="R35" s="2">
        <v>3</v>
      </c>
      <c r="S35" s="2">
        <v>3</v>
      </c>
      <c r="T35" s="15">
        <v>0</v>
      </c>
    </row>
    <row r="36" spans="4:20" x14ac:dyDescent="0.25">
      <c r="D36" s="68"/>
      <c r="E36" s="8" t="s">
        <v>35</v>
      </c>
      <c r="F36" s="9"/>
      <c r="G36" s="12">
        <v>41</v>
      </c>
      <c r="H36" s="14">
        <v>20</v>
      </c>
      <c r="I36" s="2">
        <v>6</v>
      </c>
      <c r="J36" s="2">
        <v>13</v>
      </c>
      <c r="K36" s="2">
        <v>11</v>
      </c>
      <c r="L36" s="2">
        <v>3</v>
      </c>
      <c r="M36" s="2">
        <v>3</v>
      </c>
      <c r="N36" s="2">
        <v>9</v>
      </c>
      <c r="O36" s="2">
        <v>0</v>
      </c>
      <c r="P36" s="2">
        <v>15</v>
      </c>
      <c r="Q36" s="2">
        <v>0</v>
      </c>
      <c r="R36" s="2">
        <v>0</v>
      </c>
      <c r="S36" s="2">
        <v>2</v>
      </c>
      <c r="T36" s="15">
        <v>0</v>
      </c>
    </row>
    <row r="37" spans="4:20" x14ac:dyDescent="0.25">
      <c r="D37" s="68"/>
      <c r="E37" s="8" t="s">
        <v>36</v>
      </c>
      <c r="F37" s="9"/>
      <c r="G37" s="12">
        <v>41</v>
      </c>
      <c r="H37" s="14">
        <v>22</v>
      </c>
      <c r="I37" s="2">
        <v>4</v>
      </c>
      <c r="J37" s="2">
        <v>12</v>
      </c>
      <c r="K37" s="2">
        <v>18</v>
      </c>
      <c r="L37" s="2">
        <v>3</v>
      </c>
      <c r="M37" s="2">
        <v>2</v>
      </c>
      <c r="N37" s="2">
        <v>11</v>
      </c>
      <c r="O37" s="2">
        <v>0</v>
      </c>
      <c r="P37" s="2">
        <v>9</v>
      </c>
      <c r="Q37" s="2">
        <v>1</v>
      </c>
      <c r="R37" s="2">
        <v>0</v>
      </c>
      <c r="S37" s="2">
        <v>0</v>
      </c>
      <c r="T37" s="15">
        <v>0</v>
      </c>
    </row>
    <row r="38" spans="4:20" x14ac:dyDescent="0.25">
      <c r="D38" s="68"/>
      <c r="E38" s="8" t="s">
        <v>38</v>
      </c>
      <c r="F38" s="9"/>
      <c r="G38" s="12">
        <v>13</v>
      </c>
      <c r="H38" s="14">
        <v>6</v>
      </c>
      <c r="I38" s="2">
        <v>1</v>
      </c>
      <c r="J38" s="2">
        <v>4</v>
      </c>
      <c r="K38" s="2">
        <v>3</v>
      </c>
      <c r="L38" s="2">
        <v>1</v>
      </c>
      <c r="M38" s="2">
        <v>1</v>
      </c>
      <c r="N38" s="2">
        <v>2</v>
      </c>
      <c r="O38" s="2">
        <v>0</v>
      </c>
      <c r="P38" s="2">
        <v>3</v>
      </c>
      <c r="Q38" s="2">
        <v>0</v>
      </c>
      <c r="R38" s="2">
        <v>0</v>
      </c>
      <c r="S38" s="2">
        <v>1</v>
      </c>
      <c r="T38" s="15">
        <v>0</v>
      </c>
    </row>
    <row r="39" spans="4:20" x14ac:dyDescent="0.25">
      <c r="D39" s="68"/>
      <c r="E39" s="8" t="s">
        <v>37</v>
      </c>
      <c r="F39" s="9"/>
      <c r="G39" s="12">
        <v>1</v>
      </c>
      <c r="H39" s="14">
        <v>0</v>
      </c>
      <c r="I39" s="2">
        <v>0</v>
      </c>
      <c r="J39" s="2">
        <v>0</v>
      </c>
      <c r="K39" s="2">
        <v>1</v>
      </c>
      <c r="L39" s="2">
        <v>1</v>
      </c>
      <c r="M39" s="2">
        <v>0</v>
      </c>
      <c r="N39" s="2">
        <v>0</v>
      </c>
      <c r="O39" s="2">
        <v>0</v>
      </c>
      <c r="P39" s="2">
        <v>0</v>
      </c>
      <c r="Q39" s="2">
        <v>0</v>
      </c>
      <c r="R39" s="2">
        <v>0</v>
      </c>
      <c r="S39" s="2">
        <v>0</v>
      </c>
      <c r="T39" s="15">
        <v>0</v>
      </c>
    </row>
    <row r="40" spans="4:20" x14ac:dyDescent="0.25">
      <c r="D40" s="68"/>
      <c r="E40" s="8" t="s">
        <v>39</v>
      </c>
      <c r="F40" s="9"/>
      <c r="G40" s="12">
        <v>0</v>
      </c>
      <c r="H40" s="14">
        <v>0</v>
      </c>
      <c r="I40" s="2">
        <v>0</v>
      </c>
      <c r="J40" s="2">
        <v>0</v>
      </c>
      <c r="K40" s="2">
        <v>0</v>
      </c>
      <c r="L40" s="2">
        <v>0</v>
      </c>
      <c r="M40" s="2">
        <v>0</v>
      </c>
      <c r="N40" s="2">
        <v>0</v>
      </c>
      <c r="O40" s="2">
        <v>0</v>
      </c>
      <c r="P40" s="2">
        <v>0</v>
      </c>
      <c r="Q40" s="2">
        <v>0</v>
      </c>
      <c r="R40" s="2">
        <v>0</v>
      </c>
      <c r="S40" s="2">
        <v>0</v>
      </c>
      <c r="T40" s="15">
        <v>0</v>
      </c>
    </row>
    <row r="41" spans="4:20" x14ac:dyDescent="0.25">
      <c r="D41" s="68"/>
      <c r="E41" s="8" t="s">
        <v>42</v>
      </c>
      <c r="F41" s="9"/>
      <c r="G41" s="12">
        <v>456</v>
      </c>
      <c r="H41" s="14">
        <v>205</v>
      </c>
      <c r="I41" s="2">
        <v>66</v>
      </c>
      <c r="J41" s="2">
        <v>228</v>
      </c>
      <c r="K41" s="2">
        <v>127</v>
      </c>
      <c r="L41" s="2">
        <v>161</v>
      </c>
      <c r="M41" s="2">
        <v>31</v>
      </c>
      <c r="N41" s="2">
        <v>200</v>
      </c>
      <c r="O41" s="2">
        <v>21</v>
      </c>
      <c r="P41" s="2">
        <v>98</v>
      </c>
      <c r="Q41" s="2">
        <v>3</v>
      </c>
      <c r="R41" s="2">
        <v>2</v>
      </c>
      <c r="S41" s="2">
        <v>5</v>
      </c>
      <c r="T41" s="15">
        <v>0</v>
      </c>
    </row>
    <row r="42" spans="4:20" x14ac:dyDescent="0.25">
      <c r="D42" s="68"/>
      <c r="E42" s="8" t="s">
        <v>34</v>
      </c>
      <c r="F42" s="9"/>
      <c r="G42" s="12">
        <v>364</v>
      </c>
      <c r="H42" s="14">
        <v>160</v>
      </c>
      <c r="I42" s="2">
        <v>58</v>
      </c>
      <c r="J42" s="2">
        <v>197</v>
      </c>
      <c r="K42" s="2">
        <v>88</v>
      </c>
      <c r="L42" s="2">
        <v>142</v>
      </c>
      <c r="M42" s="2">
        <v>24</v>
      </c>
      <c r="N42" s="2">
        <v>171</v>
      </c>
      <c r="O42" s="2">
        <v>21</v>
      </c>
      <c r="P42" s="2">
        <v>73</v>
      </c>
      <c r="Q42" s="2">
        <v>2</v>
      </c>
      <c r="R42" s="2">
        <v>2</v>
      </c>
      <c r="S42" s="2">
        <v>3</v>
      </c>
      <c r="T42" s="15">
        <v>0</v>
      </c>
    </row>
    <row r="43" spans="4:20" x14ac:dyDescent="0.25">
      <c r="D43" s="68"/>
      <c r="E43" s="8" t="s">
        <v>35</v>
      </c>
      <c r="F43" s="9"/>
      <c r="G43" s="12">
        <v>32</v>
      </c>
      <c r="H43" s="14">
        <v>9</v>
      </c>
      <c r="I43" s="2">
        <v>2</v>
      </c>
      <c r="J43" s="2">
        <v>6</v>
      </c>
      <c r="K43" s="2">
        <v>16</v>
      </c>
      <c r="L43" s="2">
        <v>6</v>
      </c>
      <c r="M43" s="2">
        <v>3</v>
      </c>
      <c r="N43" s="2">
        <v>9</v>
      </c>
      <c r="O43" s="2">
        <v>0</v>
      </c>
      <c r="P43" s="2">
        <v>9</v>
      </c>
      <c r="Q43" s="2">
        <v>1</v>
      </c>
      <c r="R43" s="2">
        <v>0</v>
      </c>
      <c r="S43" s="2">
        <v>1</v>
      </c>
      <c r="T43" s="15">
        <v>0</v>
      </c>
    </row>
    <row r="44" spans="4:20" x14ac:dyDescent="0.25">
      <c r="D44" s="68"/>
      <c r="E44" s="8" t="s">
        <v>36</v>
      </c>
      <c r="F44" s="9"/>
      <c r="G44" s="12">
        <v>46</v>
      </c>
      <c r="H44" s="14">
        <v>29</v>
      </c>
      <c r="I44" s="2">
        <v>4</v>
      </c>
      <c r="J44" s="2">
        <v>20</v>
      </c>
      <c r="K44" s="2">
        <v>14</v>
      </c>
      <c r="L44" s="2">
        <v>8</v>
      </c>
      <c r="M44" s="2">
        <v>3</v>
      </c>
      <c r="N44" s="2">
        <v>14</v>
      </c>
      <c r="O44" s="2">
        <v>0</v>
      </c>
      <c r="P44" s="2">
        <v>9</v>
      </c>
      <c r="Q44" s="2">
        <v>0</v>
      </c>
      <c r="R44" s="2">
        <v>0</v>
      </c>
      <c r="S44" s="2">
        <v>0</v>
      </c>
      <c r="T44" s="15">
        <v>0</v>
      </c>
    </row>
    <row r="45" spans="4:20" x14ac:dyDescent="0.25">
      <c r="D45" s="68"/>
      <c r="E45" s="8" t="s">
        <v>38</v>
      </c>
      <c r="F45" s="9"/>
      <c r="G45" s="12">
        <v>14</v>
      </c>
      <c r="H45" s="14">
        <v>7</v>
      </c>
      <c r="I45" s="2">
        <v>2</v>
      </c>
      <c r="J45" s="2">
        <v>5</v>
      </c>
      <c r="K45" s="2">
        <v>9</v>
      </c>
      <c r="L45" s="2">
        <v>5</v>
      </c>
      <c r="M45" s="2">
        <v>1</v>
      </c>
      <c r="N45" s="2">
        <v>6</v>
      </c>
      <c r="O45" s="2">
        <v>0</v>
      </c>
      <c r="P45" s="2">
        <v>7</v>
      </c>
      <c r="Q45" s="2">
        <v>0</v>
      </c>
      <c r="R45" s="2">
        <v>0</v>
      </c>
      <c r="S45" s="2">
        <v>1</v>
      </c>
      <c r="T45" s="15">
        <v>0</v>
      </c>
    </row>
    <row r="46" spans="4:20" x14ac:dyDescent="0.25">
      <c r="D46" s="68"/>
      <c r="E46" s="8" t="s">
        <v>37</v>
      </c>
      <c r="F46" s="9"/>
      <c r="G46" s="12">
        <v>0</v>
      </c>
      <c r="H46" s="14">
        <v>0</v>
      </c>
      <c r="I46" s="2">
        <v>0</v>
      </c>
      <c r="J46" s="2">
        <v>0</v>
      </c>
      <c r="K46" s="2">
        <v>0</v>
      </c>
      <c r="L46" s="2">
        <v>0</v>
      </c>
      <c r="M46" s="2">
        <v>0</v>
      </c>
      <c r="N46" s="2">
        <v>0</v>
      </c>
      <c r="O46" s="2">
        <v>0</v>
      </c>
      <c r="P46" s="2">
        <v>0</v>
      </c>
      <c r="Q46" s="2">
        <v>0</v>
      </c>
      <c r="R46" s="2">
        <v>0</v>
      </c>
      <c r="S46" s="2">
        <v>0</v>
      </c>
      <c r="T46" s="15">
        <v>0</v>
      </c>
    </row>
    <row r="47" spans="4:20" x14ac:dyDescent="0.25">
      <c r="D47" s="68"/>
      <c r="E47" s="8" t="s">
        <v>39</v>
      </c>
      <c r="F47" s="9"/>
      <c r="G47" s="12">
        <v>0</v>
      </c>
      <c r="H47" s="14">
        <v>0</v>
      </c>
      <c r="I47" s="2">
        <v>0</v>
      </c>
      <c r="J47" s="2">
        <v>0</v>
      </c>
      <c r="K47" s="2">
        <v>0</v>
      </c>
      <c r="L47" s="2">
        <v>0</v>
      </c>
      <c r="M47" s="2">
        <v>0</v>
      </c>
      <c r="N47" s="2">
        <v>0</v>
      </c>
      <c r="O47" s="2">
        <v>0</v>
      </c>
      <c r="P47" s="2">
        <v>0</v>
      </c>
      <c r="Q47" s="2">
        <v>0</v>
      </c>
      <c r="R47" s="2">
        <v>0</v>
      </c>
      <c r="S47" s="2">
        <v>0</v>
      </c>
      <c r="T47" s="15">
        <v>0</v>
      </c>
    </row>
    <row r="48" spans="4:20" x14ac:dyDescent="0.25">
      <c r="D48" s="67" t="s">
        <v>43</v>
      </c>
      <c r="E48" s="10" t="s">
        <v>44</v>
      </c>
      <c r="F48" s="7"/>
      <c r="G48" s="11">
        <v>187</v>
      </c>
      <c r="H48" s="13">
        <v>93</v>
      </c>
      <c r="I48" s="1">
        <v>19</v>
      </c>
      <c r="J48" s="1">
        <v>60</v>
      </c>
      <c r="K48" s="1">
        <v>71</v>
      </c>
      <c r="L48" s="1">
        <v>26</v>
      </c>
      <c r="M48" s="1">
        <v>13</v>
      </c>
      <c r="N48" s="1">
        <v>51</v>
      </c>
      <c r="O48" s="1">
        <v>0</v>
      </c>
      <c r="P48" s="1">
        <v>52</v>
      </c>
      <c r="Q48" s="1">
        <v>2</v>
      </c>
      <c r="R48" s="1">
        <v>0</v>
      </c>
      <c r="S48" s="1">
        <v>5</v>
      </c>
      <c r="T48" s="16">
        <v>0</v>
      </c>
    </row>
    <row r="49" spans="4:20" x14ac:dyDescent="0.25">
      <c r="D49" s="68"/>
      <c r="E49" s="8" t="s">
        <v>45</v>
      </c>
      <c r="F49" s="9"/>
      <c r="G49" s="12">
        <v>89</v>
      </c>
      <c r="H49" s="14">
        <v>46</v>
      </c>
      <c r="I49" s="2">
        <v>10</v>
      </c>
      <c r="J49" s="2">
        <v>29</v>
      </c>
      <c r="K49" s="2">
        <v>33</v>
      </c>
      <c r="L49" s="2">
        <v>12</v>
      </c>
      <c r="M49" s="2">
        <v>6</v>
      </c>
      <c r="N49" s="2">
        <v>21</v>
      </c>
      <c r="O49" s="2">
        <v>0</v>
      </c>
      <c r="P49" s="2">
        <v>28</v>
      </c>
      <c r="Q49" s="2">
        <v>1</v>
      </c>
      <c r="R49" s="2">
        <v>0</v>
      </c>
      <c r="S49" s="2">
        <v>4</v>
      </c>
      <c r="T49" s="15">
        <v>0</v>
      </c>
    </row>
    <row r="50" spans="4:20" x14ac:dyDescent="0.25">
      <c r="D50" s="68"/>
      <c r="E50" s="8" t="s">
        <v>46</v>
      </c>
      <c r="F50" s="9"/>
      <c r="G50" s="12">
        <v>98</v>
      </c>
      <c r="H50" s="14">
        <v>47</v>
      </c>
      <c r="I50" s="2">
        <v>9</v>
      </c>
      <c r="J50" s="2">
        <v>31</v>
      </c>
      <c r="K50" s="2">
        <v>38</v>
      </c>
      <c r="L50" s="2">
        <v>14</v>
      </c>
      <c r="M50" s="2">
        <v>7</v>
      </c>
      <c r="N50" s="2">
        <v>30</v>
      </c>
      <c r="O50" s="2">
        <v>0</v>
      </c>
      <c r="P50" s="2">
        <v>24</v>
      </c>
      <c r="Q50" s="2">
        <v>1</v>
      </c>
      <c r="R50" s="2">
        <v>0</v>
      </c>
      <c r="S50" s="2">
        <v>1</v>
      </c>
      <c r="T50" s="15">
        <v>0</v>
      </c>
    </row>
    <row r="51" spans="4:20" x14ac:dyDescent="0.25">
      <c r="D51" s="68"/>
      <c r="E51" s="8" t="s">
        <v>47</v>
      </c>
      <c r="F51" s="9"/>
      <c r="G51" s="12">
        <v>787</v>
      </c>
      <c r="H51" s="14">
        <v>367</v>
      </c>
      <c r="I51" s="2">
        <v>116</v>
      </c>
      <c r="J51" s="2">
        <v>446</v>
      </c>
      <c r="K51" s="2">
        <v>186</v>
      </c>
      <c r="L51" s="2">
        <v>322</v>
      </c>
      <c r="M51" s="2">
        <v>51</v>
      </c>
      <c r="N51" s="2">
        <v>381</v>
      </c>
      <c r="O51" s="2">
        <v>32</v>
      </c>
      <c r="P51" s="2">
        <v>155</v>
      </c>
      <c r="Q51" s="2">
        <v>2</v>
      </c>
      <c r="R51" s="2">
        <v>5</v>
      </c>
      <c r="S51" s="2">
        <v>6</v>
      </c>
      <c r="T51" s="15">
        <v>0</v>
      </c>
    </row>
    <row r="52" spans="4:20" x14ac:dyDescent="0.25">
      <c r="D52" s="68"/>
      <c r="E52" s="8" t="s">
        <v>48</v>
      </c>
      <c r="F52" s="9"/>
      <c r="G52" s="12">
        <v>106</v>
      </c>
      <c r="H52" s="14">
        <v>47</v>
      </c>
      <c r="I52" s="2">
        <v>14</v>
      </c>
      <c r="J52" s="2">
        <v>47</v>
      </c>
      <c r="K52" s="2">
        <v>44</v>
      </c>
      <c r="L52" s="2">
        <v>32</v>
      </c>
      <c r="M52" s="2">
        <v>8</v>
      </c>
      <c r="N52" s="2">
        <v>42</v>
      </c>
      <c r="O52" s="2">
        <v>4</v>
      </c>
      <c r="P52" s="2">
        <v>26</v>
      </c>
      <c r="Q52" s="2">
        <v>1</v>
      </c>
      <c r="R52" s="2">
        <v>1</v>
      </c>
      <c r="S52" s="2">
        <v>1</v>
      </c>
      <c r="T52" s="15">
        <v>0</v>
      </c>
    </row>
    <row r="53" spans="4:20" x14ac:dyDescent="0.25">
      <c r="D53" s="68"/>
      <c r="E53" s="8" t="s">
        <v>49</v>
      </c>
      <c r="F53" s="9"/>
      <c r="G53" s="12">
        <v>109</v>
      </c>
      <c r="H53" s="14">
        <v>53</v>
      </c>
      <c r="I53" s="2">
        <v>10</v>
      </c>
      <c r="J53" s="2">
        <v>55</v>
      </c>
      <c r="K53" s="2">
        <v>40</v>
      </c>
      <c r="L53" s="2">
        <v>34</v>
      </c>
      <c r="M53" s="2">
        <v>7</v>
      </c>
      <c r="N53" s="2">
        <v>47</v>
      </c>
      <c r="O53" s="2">
        <v>5</v>
      </c>
      <c r="P53" s="2">
        <v>19</v>
      </c>
      <c r="Q53" s="2">
        <v>1</v>
      </c>
      <c r="R53" s="2">
        <v>1</v>
      </c>
      <c r="S53" s="2">
        <v>0</v>
      </c>
      <c r="T53" s="15">
        <v>0</v>
      </c>
    </row>
    <row r="54" spans="4:20" x14ac:dyDescent="0.25">
      <c r="D54" s="68"/>
      <c r="E54" s="8" t="s">
        <v>50</v>
      </c>
      <c r="F54" s="9"/>
      <c r="G54" s="12">
        <v>111</v>
      </c>
      <c r="H54" s="14">
        <v>46</v>
      </c>
      <c r="I54" s="2">
        <v>16</v>
      </c>
      <c r="J54" s="2">
        <v>67</v>
      </c>
      <c r="K54" s="2">
        <v>24</v>
      </c>
      <c r="L54" s="2">
        <v>45</v>
      </c>
      <c r="M54" s="2">
        <v>6</v>
      </c>
      <c r="N54" s="2">
        <v>53</v>
      </c>
      <c r="O54" s="2">
        <v>4</v>
      </c>
      <c r="P54" s="2">
        <v>21</v>
      </c>
      <c r="Q54" s="2">
        <v>0</v>
      </c>
      <c r="R54" s="2">
        <v>0</v>
      </c>
      <c r="S54" s="2">
        <v>1</v>
      </c>
      <c r="T54" s="15">
        <v>0</v>
      </c>
    </row>
    <row r="55" spans="4:20" x14ac:dyDescent="0.25">
      <c r="D55" s="68"/>
      <c r="E55" s="8" t="s">
        <v>51</v>
      </c>
      <c r="F55" s="9"/>
      <c r="G55" s="12">
        <v>122</v>
      </c>
      <c r="H55" s="14">
        <v>69</v>
      </c>
      <c r="I55" s="2">
        <v>24</v>
      </c>
      <c r="J55" s="2">
        <v>77</v>
      </c>
      <c r="K55" s="2">
        <v>26</v>
      </c>
      <c r="L55" s="2">
        <v>55</v>
      </c>
      <c r="M55" s="2">
        <v>10</v>
      </c>
      <c r="N55" s="2">
        <v>62</v>
      </c>
      <c r="O55" s="2">
        <v>2</v>
      </c>
      <c r="P55" s="2">
        <v>31</v>
      </c>
      <c r="Q55" s="2">
        <v>0</v>
      </c>
      <c r="R55" s="2">
        <v>0</v>
      </c>
      <c r="S55" s="2">
        <v>0</v>
      </c>
      <c r="T55" s="15">
        <v>0</v>
      </c>
    </row>
    <row r="56" spans="4:20" x14ac:dyDescent="0.25">
      <c r="D56" s="68"/>
      <c r="E56" s="8" t="s">
        <v>52</v>
      </c>
      <c r="F56" s="9"/>
      <c r="G56" s="12">
        <v>171</v>
      </c>
      <c r="H56" s="14">
        <v>79</v>
      </c>
      <c r="I56" s="2">
        <v>31</v>
      </c>
      <c r="J56" s="2">
        <v>109</v>
      </c>
      <c r="K56" s="2">
        <v>24</v>
      </c>
      <c r="L56" s="2">
        <v>77</v>
      </c>
      <c r="M56" s="2">
        <v>8</v>
      </c>
      <c r="N56" s="2">
        <v>86</v>
      </c>
      <c r="O56" s="2">
        <v>11</v>
      </c>
      <c r="P56" s="2">
        <v>29</v>
      </c>
      <c r="Q56" s="2">
        <v>0</v>
      </c>
      <c r="R56" s="2">
        <v>1</v>
      </c>
      <c r="S56" s="2">
        <v>4</v>
      </c>
      <c r="T56" s="15">
        <v>0</v>
      </c>
    </row>
    <row r="57" spans="4:20" x14ac:dyDescent="0.25">
      <c r="D57" s="68"/>
      <c r="E57" s="8" t="s">
        <v>53</v>
      </c>
      <c r="F57" s="9"/>
      <c r="G57" s="12">
        <v>168</v>
      </c>
      <c r="H57" s="14">
        <v>73</v>
      </c>
      <c r="I57" s="2">
        <v>21</v>
      </c>
      <c r="J57" s="2">
        <v>91</v>
      </c>
      <c r="K57" s="2">
        <v>28</v>
      </c>
      <c r="L57" s="2">
        <v>79</v>
      </c>
      <c r="M57" s="2">
        <v>12</v>
      </c>
      <c r="N57" s="2">
        <v>91</v>
      </c>
      <c r="O57" s="2">
        <v>6</v>
      </c>
      <c r="P57" s="2">
        <v>29</v>
      </c>
      <c r="Q57" s="2">
        <v>0</v>
      </c>
      <c r="R57" s="2">
        <v>2</v>
      </c>
      <c r="S57" s="2">
        <v>0</v>
      </c>
      <c r="T57" s="15">
        <v>0</v>
      </c>
    </row>
    <row r="58" spans="4:20" x14ac:dyDescent="0.25">
      <c r="D58" s="68"/>
      <c r="E58" s="8" t="s">
        <v>37</v>
      </c>
      <c r="F58" s="9"/>
      <c r="G58" s="12">
        <v>1</v>
      </c>
      <c r="H58" s="14">
        <v>0</v>
      </c>
      <c r="I58" s="2">
        <v>0</v>
      </c>
      <c r="J58" s="2">
        <v>0</v>
      </c>
      <c r="K58" s="2">
        <v>1</v>
      </c>
      <c r="L58" s="2">
        <v>1</v>
      </c>
      <c r="M58" s="2">
        <v>0</v>
      </c>
      <c r="N58" s="2">
        <v>0</v>
      </c>
      <c r="O58" s="2">
        <v>0</v>
      </c>
      <c r="P58" s="2">
        <v>0</v>
      </c>
      <c r="Q58" s="2">
        <v>0</v>
      </c>
      <c r="R58" s="2">
        <v>0</v>
      </c>
      <c r="S58" s="2">
        <v>0</v>
      </c>
      <c r="T58" s="15">
        <v>0</v>
      </c>
    </row>
    <row r="59" spans="4:20" x14ac:dyDescent="0.25">
      <c r="D59" s="69"/>
      <c r="E59" s="35" t="s">
        <v>39</v>
      </c>
      <c r="F59" s="31"/>
      <c r="G59" s="25">
        <v>0</v>
      </c>
      <c r="H59" s="39">
        <v>0</v>
      </c>
      <c r="I59" s="6">
        <v>0</v>
      </c>
      <c r="J59" s="6">
        <v>0</v>
      </c>
      <c r="K59" s="6">
        <v>0</v>
      </c>
      <c r="L59" s="6">
        <v>0</v>
      </c>
      <c r="M59" s="6">
        <v>0</v>
      </c>
      <c r="N59" s="6">
        <v>0</v>
      </c>
      <c r="O59" s="6">
        <v>0</v>
      </c>
      <c r="P59" s="6">
        <v>0</v>
      </c>
      <c r="Q59" s="6">
        <v>0</v>
      </c>
      <c r="R59" s="6">
        <v>0</v>
      </c>
      <c r="S59" s="6">
        <v>0</v>
      </c>
      <c r="T59" s="40">
        <v>0</v>
      </c>
    </row>
  </sheetData>
  <mergeCells count="7">
    <mergeCell ref="D34:D47"/>
    <mergeCell ref="D48:D59"/>
    <mergeCell ref="D8:F9"/>
    <mergeCell ref="D11:D18"/>
    <mergeCell ref="D19:D25"/>
    <mergeCell ref="D26:D27"/>
    <mergeCell ref="D28:D33"/>
  </mergeCells>
  <phoneticPr fontId="4"/>
  <pageMargins left="0.7" right="0.7" top="0.75" bottom="0.75" header="0.3" footer="0.3"/>
  <pageSetup paperSize="9" scale="63" pageOrder="overThenDown" orientation="landscape"/>
  <headerFooter>
    <oddFooter>&amp;CN(25)</oddFooter>
  </headerFooter>
  <rowBreaks count="1" manualBreakCount="1">
    <brk id="59" max="16383" man="1"/>
  </rowBreaks>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4:R59"/>
  <sheetViews>
    <sheetView workbookViewId="0">
      <selection activeCell="B4" sqref="B4"/>
    </sheetView>
  </sheetViews>
  <sheetFormatPr defaultColWidth="8.8984375" defaultRowHeight="12.6" x14ac:dyDescent="0.25"/>
  <cols>
    <col min="1" max="1" width="3.59765625" style="24" customWidth="1"/>
    <col min="2" max="2" width="4.59765625" style="24" customWidth="1"/>
    <col min="3" max="4" width="7.59765625" style="24" customWidth="1"/>
    <col min="5" max="5" width="16.59765625" style="24" customWidth="1"/>
    <col min="6" max="6" width="5.59765625" style="24" customWidth="1"/>
    <col min="7" max="18" width="8.59765625" style="24" customWidth="1"/>
    <col min="19" max="16384" width="8.8984375" style="24"/>
  </cols>
  <sheetData>
    <row r="4" spans="2:18" x14ac:dyDescent="0.25">
      <c r="B4" s="32" t="str">
        <f xml:space="preserve"> HYPERLINK("#'目次'!B32", "[26]")</f>
        <v>[26]</v>
      </c>
      <c r="C4" s="19" t="s">
        <v>527</v>
      </c>
    </row>
    <row r="7" spans="2:18" x14ac:dyDescent="0.25">
      <c r="C7" s="19" t="s">
        <v>11</v>
      </c>
    </row>
    <row r="8" spans="2:18" ht="100.8" x14ac:dyDescent="0.25">
      <c r="D8" s="63"/>
      <c r="E8" s="64"/>
      <c r="F8" s="64"/>
      <c r="G8" s="38" t="s">
        <v>12</v>
      </c>
      <c r="H8" s="33" t="s">
        <v>528</v>
      </c>
      <c r="I8" s="5" t="s">
        <v>529</v>
      </c>
      <c r="J8" s="5" t="s">
        <v>530</v>
      </c>
      <c r="K8" s="5" t="s">
        <v>531</v>
      </c>
      <c r="L8" s="5" t="s">
        <v>532</v>
      </c>
      <c r="M8" s="5" t="s">
        <v>533</v>
      </c>
      <c r="N8" s="5" t="s">
        <v>534</v>
      </c>
      <c r="O8" s="5" t="s">
        <v>535</v>
      </c>
      <c r="P8" s="5" t="s">
        <v>536</v>
      </c>
      <c r="Q8" s="5" t="s">
        <v>37</v>
      </c>
      <c r="R8" s="29" t="s">
        <v>231</v>
      </c>
    </row>
    <row r="9" spans="2:18" x14ac:dyDescent="0.25">
      <c r="D9" s="65"/>
      <c r="E9" s="66"/>
      <c r="F9" s="66"/>
      <c r="G9" s="37"/>
      <c r="H9" s="34"/>
      <c r="I9" s="4"/>
      <c r="J9" s="4"/>
      <c r="K9" s="4"/>
      <c r="L9" s="4"/>
      <c r="M9" s="4"/>
      <c r="N9" s="4"/>
      <c r="O9" s="4"/>
      <c r="P9" s="4"/>
      <c r="Q9" s="4"/>
      <c r="R9" s="26"/>
    </row>
    <row r="10" spans="2:18" x14ac:dyDescent="0.25">
      <c r="D10" s="30"/>
      <c r="E10" s="28" t="s">
        <v>12</v>
      </c>
      <c r="F10" s="36"/>
      <c r="G10" s="27">
        <v>1496</v>
      </c>
      <c r="H10" s="3">
        <v>342</v>
      </c>
      <c r="I10" s="3">
        <v>110</v>
      </c>
      <c r="J10" s="3">
        <v>393</v>
      </c>
      <c r="K10" s="3">
        <v>413</v>
      </c>
      <c r="L10" s="3">
        <v>325</v>
      </c>
      <c r="M10" s="3">
        <v>18</v>
      </c>
      <c r="N10" s="3">
        <v>655</v>
      </c>
      <c r="O10" s="3">
        <v>3</v>
      </c>
      <c r="P10" s="3">
        <v>2</v>
      </c>
      <c r="Q10" s="3">
        <v>4</v>
      </c>
      <c r="R10" s="41">
        <v>15</v>
      </c>
    </row>
    <row r="11" spans="2:18" x14ac:dyDescent="0.25">
      <c r="D11" s="67" t="s">
        <v>21</v>
      </c>
      <c r="E11" s="10" t="s">
        <v>13</v>
      </c>
      <c r="F11" s="7"/>
      <c r="G11" s="11">
        <v>64</v>
      </c>
      <c r="H11" s="13">
        <v>17</v>
      </c>
      <c r="I11" s="1">
        <v>9</v>
      </c>
      <c r="J11" s="1">
        <v>25</v>
      </c>
      <c r="K11" s="1">
        <v>26</v>
      </c>
      <c r="L11" s="1">
        <v>17</v>
      </c>
      <c r="M11" s="1">
        <v>0</v>
      </c>
      <c r="N11" s="1">
        <v>23</v>
      </c>
      <c r="O11" s="1">
        <v>0</v>
      </c>
      <c r="P11" s="1">
        <v>1</v>
      </c>
      <c r="Q11" s="1">
        <v>0</v>
      </c>
      <c r="R11" s="16">
        <v>0</v>
      </c>
    </row>
    <row r="12" spans="2:18" x14ac:dyDescent="0.25">
      <c r="D12" s="68"/>
      <c r="E12" s="8" t="s">
        <v>14</v>
      </c>
      <c r="F12" s="9"/>
      <c r="G12" s="12">
        <v>120</v>
      </c>
      <c r="H12" s="14">
        <v>29</v>
      </c>
      <c r="I12" s="2">
        <v>7</v>
      </c>
      <c r="J12" s="2">
        <v>30</v>
      </c>
      <c r="K12" s="2">
        <v>31</v>
      </c>
      <c r="L12" s="2">
        <v>21</v>
      </c>
      <c r="M12" s="2">
        <v>2</v>
      </c>
      <c r="N12" s="2">
        <v>58</v>
      </c>
      <c r="O12" s="2">
        <v>0</v>
      </c>
      <c r="P12" s="2">
        <v>0</v>
      </c>
      <c r="Q12" s="2">
        <v>0</v>
      </c>
      <c r="R12" s="15">
        <v>0</v>
      </c>
    </row>
    <row r="13" spans="2:18" x14ac:dyDescent="0.25">
      <c r="D13" s="68"/>
      <c r="E13" s="8" t="s">
        <v>15</v>
      </c>
      <c r="F13" s="9"/>
      <c r="G13" s="12">
        <v>417</v>
      </c>
      <c r="H13" s="14">
        <v>98</v>
      </c>
      <c r="I13" s="2">
        <v>36</v>
      </c>
      <c r="J13" s="2">
        <v>110</v>
      </c>
      <c r="K13" s="2">
        <v>110</v>
      </c>
      <c r="L13" s="2">
        <v>88</v>
      </c>
      <c r="M13" s="2">
        <v>9</v>
      </c>
      <c r="N13" s="2">
        <v>188</v>
      </c>
      <c r="O13" s="2">
        <v>0</v>
      </c>
      <c r="P13" s="2">
        <v>1</v>
      </c>
      <c r="Q13" s="2">
        <v>0</v>
      </c>
      <c r="R13" s="15">
        <v>9</v>
      </c>
    </row>
    <row r="14" spans="2:18" x14ac:dyDescent="0.25">
      <c r="D14" s="68"/>
      <c r="E14" s="8" t="s">
        <v>16</v>
      </c>
      <c r="F14" s="9"/>
      <c r="G14" s="12">
        <v>308</v>
      </c>
      <c r="H14" s="14">
        <v>72</v>
      </c>
      <c r="I14" s="2">
        <v>20</v>
      </c>
      <c r="J14" s="2">
        <v>82</v>
      </c>
      <c r="K14" s="2">
        <v>87</v>
      </c>
      <c r="L14" s="2">
        <v>74</v>
      </c>
      <c r="M14" s="2">
        <v>2</v>
      </c>
      <c r="N14" s="2">
        <v>129</v>
      </c>
      <c r="O14" s="2">
        <v>0</v>
      </c>
      <c r="P14" s="2">
        <v>0</v>
      </c>
      <c r="Q14" s="2">
        <v>1</v>
      </c>
      <c r="R14" s="15">
        <v>3</v>
      </c>
    </row>
    <row r="15" spans="2:18" x14ac:dyDescent="0.25">
      <c r="D15" s="68"/>
      <c r="E15" s="8" t="s">
        <v>17</v>
      </c>
      <c r="F15" s="9"/>
      <c r="G15" s="12">
        <v>220</v>
      </c>
      <c r="H15" s="14">
        <v>50</v>
      </c>
      <c r="I15" s="2">
        <v>16</v>
      </c>
      <c r="J15" s="2">
        <v>58</v>
      </c>
      <c r="K15" s="2">
        <v>69</v>
      </c>
      <c r="L15" s="2">
        <v>45</v>
      </c>
      <c r="M15" s="2">
        <v>2</v>
      </c>
      <c r="N15" s="2">
        <v>86</v>
      </c>
      <c r="O15" s="2">
        <v>1</v>
      </c>
      <c r="P15" s="2">
        <v>0</v>
      </c>
      <c r="Q15" s="2">
        <v>1</v>
      </c>
      <c r="R15" s="15">
        <v>3</v>
      </c>
    </row>
    <row r="16" spans="2:18" x14ac:dyDescent="0.25">
      <c r="D16" s="68"/>
      <c r="E16" s="8" t="s">
        <v>18</v>
      </c>
      <c r="F16" s="9"/>
      <c r="G16" s="12">
        <v>99</v>
      </c>
      <c r="H16" s="14">
        <v>16</v>
      </c>
      <c r="I16" s="2">
        <v>5</v>
      </c>
      <c r="J16" s="2">
        <v>20</v>
      </c>
      <c r="K16" s="2">
        <v>25</v>
      </c>
      <c r="L16" s="2">
        <v>23</v>
      </c>
      <c r="M16" s="2">
        <v>2</v>
      </c>
      <c r="N16" s="2">
        <v>47</v>
      </c>
      <c r="O16" s="2">
        <v>2</v>
      </c>
      <c r="P16" s="2">
        <v>0</v>
      </c>
      <c r="Q16" s="2">
        <v>0</v>
      </c>
      <c r="R16" s="15">
        <v>0</v>
      </c>
    </row>
    <row r="17" spans="4:18" x14ac:dyDescent="0.25">
      <c r="D17" s="68"/>
      <c r="E17" s="8" t="s">
        <v>19</v>
      </c>
      <c r="F17" s="9"/>
      <c r="G17" s="12">
        <v>48</v>
      </c>
      <c r="H17" s="14">
        <v>9</v>
      </c>
      <c r="I17" s="2">
        <v>3</v>
      </c>
      <c r="J17" s="2">
        <v>15</v>
      </c>
      <c r="K17" s="2">
        <v>13</v>
      </c>
      <c r="L17" s="2">
        <v>8</v>
      </c>
      <c r="M17" s="2">
        <v>0</v>
      </c>
      <c r="N17" s="2">
        <v>20</v>
      </c>
      <c r="O17" s="2">
        <v>0</v>
      </c>
      <c r="P17" s="2">
        <v>0</v>
      </c>
      <c r="Q17" s="2">
        <v>0</v>
      </c>
      <c r="R17" s="15">
        <v>0</v>
      </c>
    </row>
    <row r="18" spans="4:18" x14ac:dyDescent="0.25">
      <c r="D18" s="68"/>
      <c r="E18" s="8" t="s">
        <v>20</v>
      </c>
      <c r="F18" s="9"/>
      <c r="G18" s="12">
        <v>220</v>
      </c>
      <c r="H18" s="14">
        <v>51</v>
      </c>
      <c r="I18" s="2">
        <v>14</v>
      </c>
      <c r="J18" s="2">
        <v>53</v>
      </c>
      <c r="K18" s="2">
        <v>52</v>
      </c>
      <c r="L18" s="2">
        <v>49</v>
      </c>
      <c r="M18" s="2">
        <v>1</v>
      </c>
      <c r="N18" s="2">
        <v>104</v>
      </c>
      <c r="O18" s="2">
        <v>0</v>
      </c>
      <c r="P18" s="2">
        <v>0</v>
      </c>
      <c r="Q18" s="2">
        <v>2</v>
      </c>
      <c r="R18" s="15">
        <v>0</v>
      </c>
    </row>
    <row r="19" spans="4:18" x14ac:dyDescent="0.25">
      <c r="D19" s="67" t="s">
        <v>22</v>
      </c>
      <c r="E19" s="10" t="s">
        <v>23</v>
      </c>
      <c r="F19" s="7"/>
      <c r="G19" s="11">
        <v>327</v>
      </c>
      <c r="H19" s="13">
        <v>72</v>
      </c>
      <c r="I19" s="1">
        <v>27</v>
      </c>
      <c r="J19" s="1">
        <v>94</v>
      </c>
      <c r="K19" s="1">
        <v>105</v>
      </c>
      <c r="L19" s="1">
        <v>91</v>
      </c>
      <c r="M19" s="1">
        <v>4</v>
      </c>
      <c r="N19" s="1">
        <v>136</v>
      </c>
      <c r="O19" s="1">
        <v>0</v>
      </c>
      <c r="P19" s="1">
        <v>1</v>
      </c>
      <c r="Q19" s="1">
        <v>0</v>
      </c>
      <c r="R19" s="16">
        <v>4</v>
      </c>
    </row>
    <row r="20" spans="4:18" x14ac:dyDescent="0.25">
      <c r="D20" s="68"/>
      <c r="E20" s="8" t="s">
        <v>24</v>
      </c>
      <c r="F20" s="9"/>
      <c r="G20" s="12">
        <v>54</v>
      </c>
      <c r="H20" s="14">
        <v>16</v>
      </c>
      <c r="I20" s="2">
        <v>5</v>
      </c>
      <c r="J20" s="2">
        <v>15</v>
      </c>
      <c r="K20" s="2">
        <v>17</v>
      </c>
      <c r="L20" s="2">
        <v>16</v>
      </c>
      <c r="M20" s="2">
        <v>1</v>
      </c>
      <c r="N20" s="2">
        <v>22</v>
      </c>
      <c r="O20" s="2">
        <v>0</v>
      </c>
      <c r="P20" s="2">
        <v>0</v>
      </c>
      <c r="Q20" s="2">
        <v>0</v>
      </c>
      <c r="R20" s="15">
        <v>2</v>
      </c>
    </row>
    <row r="21" spans="4:18" x14ac:dyDescent="0.25">
      <c r="D21" s="68"/>
      <c r="E21" s="8" t="s">
        <v>25</v>
      </c>
      <c r="F21" s="9"/>
      <c r="G21" s="12">
        <v>273</v>
      </c>
      <c r="H21" s="14">
        <v>56</v>
      </c>
      <c r="I21" s="2">
        <v>22</v>
      </c>
      <c r="J21" s="2">
        <v>79</v>
      </c>
      <c r="K21" s="2">
        <v>88</v>
      </c>
      <c r="L21" s="2">
        <v>75</v>
      </c>
      <c r="M21" s="2">
        <v>3</v>
      </c>
      <c r="N21" s="2">
        <v>114</v>
      </c>
      <c r="O21" s="2">
        <v>0</v>
      </c>
      <c r="P21" s="2">
        <v>1</v>
      </c>
      <c r="Q21" s="2">
        <v>0</v>
      </c>
      <c r="R21" s="15">
        <v>2</v>
      </c>
    </row>
    <row r="22" spans="4:18" x14ac:dyDescent="0.25">
      <c r="D22" s="68"/>
      <c r="E22" s="8" t="s">
        <v>26</v>
      </c>
      <c r="F22" s="9"/>
      <c r="G22" s="12">
        <v>1023</v>
      </c>
      <c r="H22" s="14">
        <v>232</v>
      </c>
      <c r="I22" s="2">
        <v>74</v>
      </c>
      <c r="J22" s="2">
        <v>253</v>
      </c>
      <c r="K22" s="2">
        <v>262</v>
      </c>
      <c r="L22" s="2">
        <v>201</v>
      </c>
      <c r="M22" s="2">
        <v>12</v>
      </c>
      <c r="N22" s="2">
        <v>462</v>
      </c>
      <c r="O22" s="2">
        <v>3</v>
      </c>
      <c r="P22" s="2">
        <v>1</v>
      </c>
      <c r="Q22" s="2">
        <v>4</v>
      </c>
      <c r="R22" s="15">
        <v>11</v>
      </c>
    </row>
    <row r="23" spans="4:18" x14ac:dyDescent="0.25">
      <c r="D23" s="68"/>
      <c r="E23" s="8" t="s">
        <v>27</v>
      </c>
      <c r="F23" s="9"/>
      <c r="G23" s="12">
        <v>654</v>
      </c>
      <c r="H23" s="14">
        <v>148</v>
      </c>
      <c r="I23" s="2">
        <v>47</v>
      </c>
      <c r="J23" s="2">
        <v>160</v>
      </c>
      <c r="K23" s="2">
        <v>163</v>
      </c>
      <c r="L23" s="2">
        <v>127</v>
      </c>
      <c r="M23" s="2">
        <v>7</v>
      </c>
      <c r="N23" s="2">
        <v>293</v>
      </c>
      <c r="O23" s="2">
        <v>3</v>
      </c>
      <c r="P23" s="2">
        <v>1</v>
      </c>
      <c r="Q23" s="2">
        <v>4</v>
      </c>
      <c r="R23" s="15">
        <v>9</v>
      </c>
    </row>
    <row r="24" spans="4:18" x14ac:dyDescent="0.25">
      <c r="D24" s="68"/>
      <c r="E24" s="8" t="s">
        <v>28</v>
      </c>
      <c r="F24" s="9"/>
      <c r="G24" s="12">
        <v>369</v>
      </c>
      <c r="H24" s="14">
        <v>84</v>
      </c>
      <c r="I24" s="2">
        <v>27</v>
      </c>
      <c r="J24" s="2">
        <v>93</v>
      </c>
      <c r="K24" s="2">
        <v>99</v>
      </c>
      <c r="L24" s="2">
        <v>74</v>
      </c>
      <c r="M24" s="2">
        <v>5</v>
      </c>
      <c r="N24" s="2">
        <v>169</v>
      </c>
      <c r="O24" s="2">
        <v>0</v>
      </c>
      <c r="P24" s="2">
        <v>0</v>
      </c>
      <c r="Q24" s="2">
        <v>0</v>
      </c>
      <c r="R24" s="15">
        <v>2</v>
      </c>
    </row>
    <row r="25" spans="4:18" x14ac:dyDescent="0.25">
      <c r="D25" s="68"/>
      <c r="E25" s="8" t="s">
        <v>29</v>
      </c>
      <c r="F25" s="9"/>
      <c r="G25" s="12">
        <v>146</v>
      </c>
      <c r="H25" s="14">
        <v>38</v>
      </c>
      <c r="I25" s="2">
        <v>9</v>
      </c>
      <c r="J25" s="2">
        <v>46</v>
      </c>
      <c r="K25" s="2">
        <v>46</v>
      </c>
      <c r="L25" s="2">
        <v>33</v>
      </c>
      <c r="M25" s="2">
        <v>2</v>
      </c>
      <c r="N25" s="2">
        <v>57</v>
      </c>
      <c r="O25" s="2">
        <v>0</v>
      </c>
      <c r="P25" s="2">
        <v>0</v>
      </c>
      <c r="Q25" s="2">
        <v>0</v>
      </c>
      <c r="R25" s="15">
        <v>0</v>
      </c>
    </row>
    <row r="26" spans="4:18" x14ac:dyDescent="0.25">
      <c r="D26" s="67" t="s">
        <v>30</v>
      </c>
      <c r="E26" s="10" t="s">
        <v>31</v>
      </c>
      <c r="F26" s="7"/>
      <c r="G26" s="11">
        <v>750</v>
      </c>
      <c r="H26" s="13">
        <v>169</v>
      </c>
      <c r="I26" s="1">
        <v>50</v>
      </c>
      <c r="J26" s="1">
        <v>204</v>
      </c>
      <c r="K26" s="1">
        <v>225</v>
      </c>
      <c r="L26" s="1">
        <v>166</v>
      </c>
      <c r="M26" s="1">
        <v>10</v>
      </c>
      <c r="N26" s="1">
        <v>331</v>
      </c>
      <c r="O26" s="1">
        <v>1</v>
      </c>
      <c r="P26" s="1">
        <v>1</v>
      </c>
      <c r="Q26" s="1">
        <v>2</v>
      </c>
      <c r="R26" s="16">
        <v>7</v>
      </c>
    </row>
    <row r="27" spans="4:18" x14ac:dyDescent="0.25">
      <c r="D27" s="68"/>
      <c r="E27" s="8" t="s">
        <v>32</v>
      </c>
      <c r="F27" s="9"/>
      <c r="G27" s="12">
        <v>746</v>
      </c>
      <c r="H27" s="14">
        <v>173</v>
      </c>
      <c r="I27" s="2">
        <v>60</v>
      </c>
      <c r="J27" s="2">
        <v>189</v>
      </c>
      <c r="K27" s="2">
        <v>188</v>
      </c>
      <c r="L27" s="2">
        <v>159</v>
      </c>
      <c r="M27" s="2">
        <v>8</v>
      </c>
      <c r="N27" s="2">
        <v>324</v>
      </c>
      <c r="O27" s="2">
        <v>2</v>
      </c>
      <c r="P27" s="2">
        <v>1</v>
      </c>
      <c r="Q27" s="2">
        <v>2</v>
      </c>
      <c r="R27" s="15">
        <v>8</v>
      </c>
    </row>
    <row r="28" spans="4:18" x14ac:dyDescent="0.25">
      <c r="D28" s="67" t="s">
        <v>33</v>
      </c>
      <c r="E28" s="10" t="s">
        <v>34</v>
      </c>
      <c r="F28" s="7"/>
      <c r="G28" s="11">
        <v>1182</v>
      </c>
      <c r="H28" s="13">
        <v>286</v>
      </c>
      <c r="I28" s="1">
        <v>100</v>
      </c>
      <c r="J28" s="1">
        <v>346</v>
      </c>
      <c r="K28" s="1">
        <v>354</v>
      </c>
      <c r="L28" s="1">
        <v>290</v>
      </c>
      <c r="M28" s="1">
        <v>18</v>
      </c>
      <c r="N28" s="1">
        <v>489</v>
      </c>
      <c r="O28" s="1">
        <v>2</v>
      </c>
      <c r="P28" s="1">
        <v>2</v>
      </c>
      <c r="Q28" s="1">
        <v>2</v>
      </c>
      <c r="R28" s="16">
        <v>11</v>
      </c>
    </row>
    <row r="29" spans="4:18" x14ac:dyDescent="0.25">
      <c r="D29" s="68"/>
      <c r="E29" s="8" t="s">
        <v>35</v>
      </c>
      <c r="F29" s="9"/>
      <c r="G29" s="12">
        <v>137</v>
      </c>
      <c r="H29" s="14">
        <v>19</v>
      </c>
      <c r="I29" s="2">
        <v>5</v>
      </c>
      <c r="J29" s="2">
        <v>17</v>
      </c>
      <c r="K29" s="2">
        <v>27</v>
      </c>
      <c r="L29" s="2">
        <v>13</v>
      </c>
      <c r="M29" s="2">
        <v>0</v>
      </c>
      <c r="N29" s="2">
        <v>78</v>
      </c>
      <c r="O29" s="2">
        <v>0</v>
      </c>
      <c r="P29" s="2">
        <v>0</v>
      </c>
      <c r="Q29" s="2">
        <v>0</v>
      </c>
      <c r="R29" s="15">
        <v>2</v>
      </c>
    </row>
    <row r="30" spans="4:18" x14ac:dyDescent="0.25">
      <c r="D30" s="68"/>
      <c r="E30" s="8" t="s">
        <v>36</v>
      </c>
      <c r="F30" s="9"/>
      <c r="G30" s="12">
        <v>129</v>
      </c>
      <c r="H30" s="14">
        <v>25</v>
      </c>
      <c r="I30" s="2">
        <v>3</v>
      </c>
      <c r="J30" s="2">
        <v>22</v>
      </c>
      <c r="K30" s="2">
        <v>19</v>
      </c>
      <c r="L30" s="2">
        <v>16</v>
      </c>
      <c r="M30" s="2">
        <v>0</v>
      </c>
      <c r="N30" s="2">
        <v>66</v>
      </c>
      <c r="O30" s="2">
        <v>1</v>
      </c>
      <c r="P30" s="2">
        <v>0</v>
      </c>
      <c r="Q30" s="2">
        <v>2</v>
      </c>
      <c r="R30" s="15">
        <v>1</v>
      </c>
    </row>
    <row r="31" spans="4:18" x14ac:dyDescent="0.25">
      <c r="D31" s="68"/>
      <c r="E31" s="8" t="s">
        <v>37</v>
      </c>
      <c r="F31" s="9"/>
      <c r="G31" s="12">
        <v>5</v>
      </c>
      <c r="H31" s="14">
        <v>1</v>
      </c>
      <c r="I31" s="2">
        <v>0</v>
      </c>
      <c r="J31" s="2">
        <v>0</v>
      </c>
      <c r="K31" s="2">
        <v>1</v>
      </c>
      <c r="L31" s="2">
        <v>2</v>
      </c>
      <c r="M31" s="2">
        <v>0</v>
      </c>
      <c r="N31" s="2">
        <v>2</v>
      </c>
      <c r="O31" s="2">
        <v>0</v>
      </c>
      <c r="P31" s="2">
        <v>0</v>
      </c>
      <c r="Q31" s="2">
        <v>0</v>
      </c>
      <c r="R31" s="15">
        <v>1</v>
      </c>
    </row>
    <row r="32" spans="4:18" x14ac:dyDescent="0.25">
      <c r="D32" s="68"/>
      <c r="E32" s="8" t="s">
        <v>38</v>
      </c>
      <c r="F32" s="9"/>
      <c r="G32" s="12">
        <v>43</v>
      </c>
      <c r="H32" s="14">
        <v>11</v>
      </c>
      <c r="I32" s="2">
        <v>2</v>
      </c>
      <c r="J32" s="2">
        <v>8</v>
      </c>
      <c r="K32" s="2">
        <v>12</v>
      </c>
      <c r="L32" s="2">
        <v>4</v>
      </c>
      <c r="M32" s="2">
        <v>0</v>
      </c>
      <c r="N32" s="2">
        <v>20</v>
      </c>
      <c r="O32" s="2">
        <v>0</v>
      </c>
      <c r="P32" s="2">
        <v>0</v>
      </c>
      <c r="Q32" s="2">
        <v>0</v>
      </c>
      <c r="R32" s="15">
        <v>0</v>
      </c>
    </row>
    <row r="33" spans="4:18" x14ac:dyDescent="0.25">
      <c r="D33" s="68"/>
      <c r="E33" s="8" t="s">
        <v>39</v>
      </c>
      <c r="F33" s="9"/>
      <c r="G33" s="12">
        <v>0</v>
      </c>
      <c r="H33" s="14">
        <v>0</v>
      </c>
      <c r="I33" s="2">
        <v>0</v>
      </c>
      <c r="J33" s="2">
        <v>0</v>
      </c>
      <c r="K33" s="2">
        <v>0</v>
      </c>
      <c r="L33" s="2">
        <v>0</v>
      </c>
      <c r="M33" s="2">
        <v>0</v>
      </c>
      <c r="N33" s="2">
        <v>0</v>
      </c>
      <c r="O33" s="2">
        <v>0</v>
      </c>
      <c r="P33" s="2">
        <v>0</v>
      </c>
      <c r="Q33" s="2">
        <v>0</v>
      </c>
      <c r="R33" s="15">
        <v>0</v>
      </c>
    </row>
    <row r="34" spans="4:18" x14ac:dyDescent="0.25">
      <c r="D34" s="67" t="s">
        <v>40</v>
      </c>
      <c r="E34" s="10" t="s">
        <v>41</v>
      </c>
      <c r="F34" s="7"/>
      <c r="G34" s="11">
        <v>750</v>
      </c>
      <c r="H34" s="13">
        <v>169</v>
      </c>
      <c r="I34" s="1">
        <v>50</v>
      </c>
      <c r="J34" s="1">
        <v>204</v>
      </c>
      <c r="K34" s="1">
        <v>225</v>
      </c>
      <c r="L34" s="1">
        <v>166</v>
      </c>
      <c r="M34" s="1">
        <v>10</v>
      </c>
      <c r="N34" s="1">
        <v>331</v>
      </c>
      <c r="O34" s="1">
        <v>1</v>
      </c>
      <c r="P34" s="1">
        <v>1</v>
      </c>
      <c r="Q34" s="1">
        <v>2</v>
      </c>
      <c r="R34" s="16">
        <v>7</v>
      </c>
    </row>
    <row r="35" spans="4:18" x14ac:dyDescent="0.25">
      <c r="D35" s="68"/>
      <c r="E35" s="8" t="s">
        <v>34</v>
      </c>
      <c r="F35" s="9"/>
      <c r="G35" s="12">
        <v>588</v>
      </c>
      <c r="H35" s="14">
        <v>143</v>
      </c>
      <c r="I35" s="2">
        <v>46</v>
      </c>
      <c r="J35" s="2">
        <v>179</v>
      </c>
      <c r="K35" s="2">
        <v>192</v>
      </c>
      <c r="L35" s="2">
        <v>145</v>
      </c>
      <c r="M35" s="2">
        <v>10</v>
      </c>
      <c r="N35" s="2">
        <v>241</v>
      </c>
      <c r="O35" s="2">
        <v>1</v>
      </c>
      <c r="P35" s="2">
        <v>1</v>
      </c>
      <c r="Q35" s="2">
        <v>1</v>
      </c>
      <c r="R35" s="15">
        <v>5</v>
      </c>
    </row>
    <row r="36" spans="4:18" x14ac:dyDescent="0.25">
      <c r="D36" s="68"/>
      <c r="E36" s="8" t="s">
        <v>35</v>
      </c>
      <c r="F36" s="9"/>
      <c r="G36" s="12">
        <v>72</v>
      </c>
      <c r="H36" s="14">
        <v>10</v>
      </c>
      <c r="I36" s="2">
        <v>3</v>
      </c>
      <c r="J36" s="2">
        <v>10</v>
      </c>
      <c r="K36" s="2">
        <v>17</v>
      </c>
      <c r="L36" s="2">
        <v>7</v>
      </c>
      <c r="M36" s="2">
        <v>0</v>
      </c>
      <c r="N36" s="2">
        <v>40</v>
      </c>
      <c r="O36" s="2">
        <v>0</v>
      </c>
      <c r="P36" s="2">
        <v>0</v>
      </c>
      <c r="Q36" s="2">
        <v>0</v>
      </c>
      <c r="R36" s="15">
        <v>1</v>
      </c>
    </row>
    <row r="37" spans="4:18" x14ac:dyDescent="0.25">
      <c r="D37" s="68"/>
      <c r="E37" s="8" t="s">
        <v>36</v>
      </c>
      <c r="F37" s="9"/>
      <c r="G37" s="12">
        <v>62</v>
      </c>
      <c r="H37" s="14">
        <v>12</v>
      </c>
      <c r="I37" s="2">
        <v>1</v>
      </c>
      <c r="J37" s="2">
        <v>12</v>
      </c>
      <c r="K37" s="2">
        <v>9</v>
      </c>
      <c r="L37" s="2">
        <v>10</v>
      </c>
      <c r="M37" s="2">
        <v>0</v>
      </c>
      <c r="N37" s="2">
        <v>33</v>
      </c>
      <c r="O37" s="2">
        <v>0</v>
      </c>
      <c r="P37" s="2">
        <v>0</v>
      </c>
      <c r="Q37" s="2">
        <v>1</v>
      </c>
      <c r="R37" s="15">
        <v>1</v>
      </c>
    </row>
    <row r="38" spans="4:18" x14ac:dyDescent="0.25">
      <c r="D38" s="68"/>
      <c r="E38" s="8" t="s">
        <v>38</v>
      </c>
      <c r="F38" s="9"/>
      <c r="G38" s="12">
        <v>25</v>
      </c>
      <c r="H38" s="14">
        <v>3</v>
      </c>
      <c r="I38" s="2">
        <v>0</v>
      </c>
      <c r="J38" s="2">
        <v>3</v>
      </c>
      <c r="K38" s="2">
        <v>7</v>
      </c>
      <c r="L38" s="2">
        <v>3</v>
      </c>
      <c r="M38" s="2">
        <v>0</v>
      </c>
      <c r="N38" s="2">
        <v>15</v>
      </c>
      <c r="O38" s="2">
        <v>0</v>
      </c>
      <c r="P38" s="2">
        <v>0</v>
      </c>
      <c r="Q38" s="2">
        <v>0</v>
      </c>
      <c r="R38" s="15">
        <v>0</v>
      </c>
    </row>
    <row r="39" spans="4:18" x14ac:dyDescent="0.25">
      <c r="D39" s="68"/>
      <c r="E39" s="8" t="s">
        <v>37</v>
      </c>
      <c r="F39" s="9"/>
      <c r="G39" s="12">
        <v>3</v>
      </c>
      <c r="H39" s="14">
        <v>1</v>
      </c>
      <c r="I39" s="2">
        <v>0</v>
      </c>
      <c r="J39" s="2">
        <v>0</v>
      </c>
      <c r="K39" s="2">
        <v>0</v>
      </c>
      <c r="L39" s="2">
        <v>1</v>
      </c>
      <c r="M39" s="2">
        <v>0</v>
      </c>
      <c r="N39" s="2">
        <v>2</v>
      </c>
      <c r="O39" s="2">
        <v>0</v>
      </c>
      <c r="P39" s="2">
        <v>0</v>
      </c>
      <c r="Q39" s="2">
        <v>0</v>
      </c>
      <c r="R39" s="15">
        <v>0</v>
      </c>
    </row>
    <row r="40" spans="4:18" x14ac:dyDescent="0.25">
      <c r="D40" s="68"/>
      <c r="E40" s="8" t="s">
        <v>39</v>
      </c>
      <c r="F40" s="9"/>
      <c r="G40" s="12">
        <v>0</v>
      </c>
      <c r="H40" s="14">
        <v>0</v>
      </c>
      <c r="I40" s="2">
        <v>0</v>
      </c>
      <c r="J40" s="2">
        <v>0</v>
      </c>
      <c r="K40" s="2">
        <v>0</v>
      </c>
      <c r="L40" s="2">
        <v>0</v>
      </c>
      <c r="M40" s="2">
        <v>0</v>
      </c>
      <c r="N40" s="2">
        <v>0</v>
      </c>
      <c r="O40" s="2">
        <v>0</v>
      </c>
      <c r="P40" s="2">
        <v>0</v>
      </c>
      <c r="Q40" s="2">
        <v>0</v>
      </c>
      <c r="R40" s="15">
        <v>0</v>
      </c>
    </row>
    <row r="41" spans="4:18" x14ac:dyDescent="0.25">
      <c r="D41" s="68"/>
      <c r="E41" s="8" t="s">
        <v>42</v>
      </c>
      <c r="F41" s="9"/>
      <c r="G41" s="12">
        <v>746</v>
      </c>
      <c r="H41" s="14">
        <v>173</v>
      </c>
      <c r="I41" s="2">
        <v>60</v>
      </c>
      <c r="J41" s="2">
        <v>189</v>
      </c>
      <c r="K41" s="2">
        <v>188</v>
      </c>
      <c r="L41" s="2">
        <v>159</v>
      </c>
      <c r="M41" s="2">
        <v>8</v>
      </c>
      <c r="N41" s="2">
        <v>324</v>
      </c>
      <c r="O41" s="2">
        <v>2</v>
      </c>
      <c r="P41" s="2">
        <v>1</v>
      </c>
      <c r="Q41" s="2">
        <v>2</v>
      </c>
      <c r="R41" s="15">
        <v>8</v>
      </c>
    </row>
    <row r="42" spans="4:18" x14ac:dyDescent="0.25">
      <c r="D42" s="68"/>
      <c r="E42" s="8" t="s">
        <v>34</v>
      </c>
      <c r="F42" s="9"/>
      <c r="G42" s="12">
        <v>594</v>
      </c>
      <c r="H42" s="14">
        <v>143</v>
      </c>
      <c r="I42" s="2">
        <v>54</v>
      </c>
      <c r="J42" s="2">
        <v>167</v>
      </c>
      <c r="K42" s="2">
        <v>162</v>
      </c>
      <c r="L42" s="2">
        <v>145</v>
      </c>
      <c r="M42" s="2">
        <v>8</v>
      </c>
      <c r="N42" s="2">
        <v>248</v>
      </c>
      <c r="O42" s="2">
        <v>1</v>
      </c>
      <c r="P42" s="2">
        <v>1</v>
      </c>
      <c r="Q42" s="2">
        <v>1</v>
      </c>
      <c r="R42" s="15">
        <v>6</v>
      </c>
    </row>
    <row r="43" spans="4:18" x14ac:dyDescent="0.25">
      <c r="D43" s="68"/>
      <c r="E43" s="8" t="s">
        <v>35</v>
      </c>
      <c r="F43" s="9"/>
      <c r="G43" s="12">
        <v>65</v>
      </c>
      <c r="H43" s="14">
        <v>9</v>
      </c>
      <c r="I43" s="2">
        <v>2</v>
      </c>
      <c r="J43" s="2">
        <v>7</v>
      </c>
      <c r="K43" s="2">
        <v>10</v>
      </c>
      <c r="L43" s="2">
        <v>6</v>
      </c>
      <c r="M43" s="2">
        <v>0</v>
      </c>
      <c r="N43" s="2">
        <v>38</v>
      </c>
      <c r="O43" s="2">
        <v>0</v>
      </c>
      <c r="P43" s="2">
        <v>0</v>
      </c>
      <c r="Q43" s="2">
        <v>0</v>
      </c>
      <c r="R43" s="15">
        <v>1</v>
      </c>
    </row>
    <row r="44" spans="4:18" x14ac:dyDescent="0.25">
      <c r="D44" s="68"/>
      <c r="E44" s="8" t="s">
        <v>36</v>
      </c>
      <c r="F44" s="9"/>
      <c r="G44" s="12">
        <v>67</v>
      </c>
      <c r="H44" s="14">
        <v>13</v>
      </c>
      <c r="I44" s="2">
        <v>2</v>
      </c>
      <c r="J44" s="2">
        <v>10</v>
      </c>
      <c r="K44" s="2">
        <v>10</v>
      </c>
      <c r="L44" s="2">
        <v>6</v>
      </c>
      <c r="M44" s="2">
        <v>0</v>
      </c>
      <c r="N44" s="2">
        <v>33</v>
      </c>
      <c r="O44" s="2">
        <v>1</v>
      </c>
      <c r="P44" s="2">
        <v>0</v>
      </c>
      <c r="Q44" s="2">
        <v>1</v>
      </c>
      <c r="R44" s="15">
        <v>0</v>
      </c>
    </row>
    <row r="45" spans="4:18" x14ac:dyDescent="0.25">
      <c r="D45" s="68"/>
      <c r="E45" s="8" t="s">
        <v>38</v>
      </c>
      <c r="F45" s="9"/>
      <c r="G45" s="12">
        <v>18</v>
      </c>
      <c r="H45" s="14">
        <v>8</v>
      </c>
      <c r="I45" s="2">
        <v>2</v>
      </c>
      <c r="J45" s="2">
        <v>5</v>
      </c>
      <c r="K45" s="2">
        <v>5</v>
      </c>
      <c r="L45" s="2">
        <v>1</v>
      </c>
      <c r="M45" s="2">
        <v>0</v>
      </c>
      <c r="N45" s="2">
        <v>5</v>
      </c>
      <c r="O45" s="2">
        <v>0</v>
      </c>
      <c r="P45" s="2">
        <v>0</v>
      </c>
      <c r="Q45" s="2">
        <v>0</v>
      </c>
      <c r="R45" s="15">
        <v>0</v>
      </c>
    </row>
    <row r="46" spans="4:18" x14ac:dyDescent="0.25">
      <c r="D46" s="68"/>
      <c r="E46" s="8" t="s">
        <v>37</v>
      </c>
      <c r="F46" s="9"/>
      <c r="G46" s="12">
        <v>2</v>
      </c>
      <c r="H46" s="14">
        <v>0</v>
      </c>
      <c r="I46" s="2">
        <v>0</v>
      </c>
      <c r="J46" s="2">
        <v>0</v>
      </c>
      <c r="K46" s="2">
        <v>1</v>
      </c>
      <c r="L46" s="2">
        <v>1</v>
      </c>
      <c r="M46" s="2">
        <v>0</v>
      </c>
      <c r="N46" s="2">
        <v>0</v>
      </c>
      <c r="O46" s="2">
        <v>0</v>
      </c>
      <c r="P46" s="2">
        <v>0</v>
      </c>
      <c r="Q46" s="2">
        <v>0</v>
      </c>
      <c r="R46" s="15">
        <v>1</v>
      </c>
    </row>
    <row r="47" spans="4:18" x14ac:dyDescent="0.25">
      <c r="D47" s="68"/>
      <c r="E47" s="8" t="s">
        <v>39</v>
      </c>
      <c r="F47" s="9"/>
      <c r="G47" s="12">
        <v>0</v>
      </c>
      <c r="H47" s="14">
        <v>0</v>
      </c>
      <c r="I47" s="2">
        <v>0</v>
      </c>
      <c r="J47" s="2">
        <v>0</v>
      </c>
      <c r="K47" s="2">
        <v>0</v>
      </c>
      <c r="L47" s="2">
        <v>0</v>
      </c>
      <c r="M47" s="2">
        <v>0</v>
      </c>
      <c r="N47" s="2">
        <v>0</v>
      </c>
      <c r="O47" s="2">
        <v>0</v>
      </c>
      <c r="P47" s="2">
        <v>0</v>
      </c>
      <c r="Q47" s="2">
        <v>0</v>
      </c>
      <c r="R47" s="15">
        <v>0</v>
      </c>
    </row>
    <row r="48" spans="4:18" x14ac:dyDescent="0.25">
      <c r="D48" s="67" t="s">
        <v>43</v>
      </c>
      <c r="E48" s="10" t="s">
        <v>44</v>
      </c>
      <c r="F48" s="7"/>
      <c r="G48" s="11">
        <v>309</v>
      </c>
      <c r="H48" s="13">
        <v>55</v>
      </c>
      <c r="I48" s="1">
        <v>10</v>
      </c>
      <c r="J48" s="1">
        <v>47</v>
      </c>
      <c r="K48" s="1">
        <v>58</v>
      </c>
      <c r="L48" s="1">
        <v>33</v>
      </c>
      <c r="M48" s="1">
        <v>0</v>
      </c>
      <c r="N48" s="1">
        <v>164</v>
      </c>
      <c r="O48" s="1">
        <v>1</v>
      </c>
      <c r="P48" s="1">
        <v>0</v>
      </c>
      <c r="Q48" s="1">
        <v>2</v>
      </c>
      <c r="R48" s="16">
        <v>3</v>
      </c>
    </row>
    <row r="49" spans="4:18" x14ac:dyDescent="0.25">
      <c r="D49" s="68"/>
      <c r="E49" s="8" t="s">
        <v>45</v>
      </c>
      <c r="F49" s="9"/>
      <c r="G49" s="12">
        <v>149</v>
      </c>
      <c r="H49" s="14">
        <v>26</v>
      </c>
      <c r="I49" s="2">
        <v>1</v>
      </c>
      <c r="J49" s="2">
        <v>18</v>
      </c>
      <c r="K49" s="2">
        <v>21</v>
      </c>
      <c r="L49" s="2">
        <v>14</v>
      </c>
      <c r="M49" s="2">
        <v>0</v>
      </c>
      <c r="N49" s="2">
        <v>86</v>
      </c>
      <c r="O49" s="2">
        <v>1</v>
      </c>
      <c r="P49" s="2">
        <v>0</v>
      </c>
      <c r="Q49" s="2">
        <v>2</v>
      </c>
      <c r="R49" s="15">
        <v>0</v>
      </c>
    </row>
    <row r="50" spans="4:18" x14ac:dyDescent="0.25">
      <c r="D50" s="68"/>
      <c r="E50" s="8" t="s">
        <v>46</v>
      </c>
      <c r="F50" s="9"/>
      <c r="G50" s="12">
        <v>160</v>
      </c>
      <c r="H50" s="14">
        <v>29</v>
      </c>
      <c r="I50" s="2">
        <v>9</v>
      </c>
      <c r="J50" s="2">
        <v>29</v>
      </c>
      <c r="K50" s="2">
        <v>37</v>
      </c>
      <c r="L50" s="2">
        <v>19</v>
      </c>
      <c r="M50" s="2">
        <v>0</v>
      </c>
      <c r="N50" s="2">
        <v>78</v>
      </c>
      <c r="O50" s="2">
        <v>0</v>
      </c>
      <c r="P50" s="2">
        <v>0</v>
      </c>
      <c r="Q50" s="2">
        <v>0</v>
      </c>
      <c r="R50" s="15">
        <v>3</v>
      </c>
    </row>
    <row r="51" spans="4:18" x14ac:dyDescent="0.25">
      <c r="D51" s="68"/>
      <c r="E51" s="8" t="s">
        <v>47</v>
      </c>
      <c r="F51" s="9"/>
      <c r="G51" s="12">
        <v>1182</v>
      </c>
      <c r="H51" s="14">
        <v>286</v>
      </c>
      <c r="I51" s="2">
        <v>100</v>
      </c>
      <c r="J51" s="2">
        <v>346</v>
      </c>
      <c r="K51" s="2">
        <v>354</v>
      </c>
      <c r="L51" s="2">
        <v>290</v>
      </c>
      <c r="M51" s="2">
        <v>18</v>
      </c>
      <c r="N51" s="2">
        <v>489</v>
      </c>
      <c r="O51" s="2">
        <v>2</v>
      </c>
      <c r="P51" s="2">
        <v>2</v>
      </c>
      <c r="Q51" s="2">
        <v>2</v>
      </c>
      <c r="R51" s="15">
        <v>11</v>
      </c>
    </row>
    <row r="52" spans="4:18" x14ac:dyDescent="0.25">
      <c r="D52" s="68"/>
      <c r="E52" s="8" t="s">
        <v>48</v>
      </c>
      <c r="F52" s="9"/>
      <c r="G52" s="12">
        <v>175</v>
      </c>
      <c r="H52" s="14">
        <v>36</v>
      </c>
      <c r="I52" s="2">
        <v>6</v>
      </c>
      <c r="J52" s="2">
        <v>35</v>
      </c>
      <c r="K52" s="2">
        <v>41</v>
      </c>
      <c r="L52" s="2">
        <v>25</v>
      </c>
      <c r="M52" s="2">
        <v>1</v>
      </c>
      <c r="N52" s="2">
        <v>84</v>
      </c>
      <c r="O52" s="2">
        <v>1</v>
      </c>
      <c r="P52" s="2">
        <v>1</v>
      </c>
      <c r="Q52" s="2">
        <v>0</v>
      </c>
      <c r="R52" s="15">
        <v>4</v>
      </c>
    </row>
    <row r="53" spans="4:18" x14ac:dyDescent="0.25">
      <c r="D53" s="68"/>
      <c r="E53" s="8" t="s">
        <v>49</v>
      </c>
      <c r="F53" s="9"/>
      <c r="G53" s="12">
        <v>169</v>
      </c>
      <c r="H53" s="14">
        <v>44</v>
      </c>
      <c r="I53" s="2">
        <v>19</v>
      </c>
      <c r="J53" s="2">
        <v>46</v>
      </c>
      <c r="K53" s="2">
        <v>60</v>
      </c>
      <c r="L53" s="2">
        <v>35</v>
      </c>
      <c r="M53" s="2">
        <v>2</v>
      </c>
      <c r="N53" s="2">
        <v>66</v>
      </c>
      <c r="O53" s="2">
        <v>1</v>
      </c>
      <c r="P53" s="2">
        <v>0</v>
      </c>
      <c r="Q53" s="2">
        <v>1</v>
      </c>
      <c r="R53" s="15">
        <v>1</v>
      </c>
    </row>
    <row r="54" spans="4:18" x14ac:dyDescent="0.25">
      <c r="D54" s="68"/>
      <c r="E54" s="8" t="s">
        <v>50</v>
      </c>
      <c r="F54" s="9"/>
      <c r="G54" s="12">
        <v>176</v>
      </c>
      <c r="H54" s="14">
        <v>32</v>
      </c>
      <c r="I54" s="2">
        <v>10</v>
      </c>
      <c r="J54" s="2">
        <v>57</v>
      </c>
      <c r="K54" s="2">
        <v>45</v>
      </c>
      <c r="L54" s="2">
        <v>51</v>
      </c>
      <c r="M54" s="2">
        <v>1</v>
      </c>
      <c r="N54" s="2">
        <v>78</v>
      </c>
      <c r="O54" s="2">
        <v>0</v>
      </c>
      <c r="P54" s="2">
        <v>0</v>
      </c>
      <c r="Q54" s="2">
        <v>0</v>
      </c>
      <c r="R54" s="15">
        <v>2</v>
      </c>
    </row>
    <row r="55" spans="4:18" x14ac:dyDescent="0.25">
      <c r="D55" s="68"/>
      <c r="E55" s="8" t="s">
        <v>51</v>
      </c>
      <c r="F55" s="9"/>
      <c r="G55" s="12">
        <v>183</v>
      </c>
      <c r="H55" s="14">
        <v>53</v>
      </c>
      <c r="I55" s="2">
        <v>23</v>
      </c>
      <c r="J55" s="2">
        <v>61</v>
      </c>
      <c r="K55" s="2">
        <v>66</v>
      </c>
      <c r="L55" s="2">
        <v>54</v>
      </c>
      <c r="M55" s="2">
        <v>2</v>
      </c>
      <c r="N55" s="2">
        <v>62</v>
      </c>
      <c r="O55" s="2">
        <v>0</v>
      </c>
      <c r="P55" s="2">
        <v>1</v>
      </c>
      <c r="Q55" s="2">
        <v>0</v>
      </c>
      <c r="R55" s="15">
        <v>1</v>
      </c>
    </row>
    <row r="56" spans="4:18" x14ac:dyDescent="0.25">
      <c r="D56" s="68"/>
      <c r="E56" s="8" t="s">
        <v>52</v>
      </c>
      <c r="F56" s="9"/>
      <c r="G56" s="12">
        <v>230</v>
      </c>
      <c r="H56" s="14">
        <v>51</v>
      </c>
      <c r="I56" s="2">
        <v>21</v>
      </c>
      <c r="J56" s="2">
        <v>69</v>
      </c>
      <c r="K56" s="2">
        <v>70</v>
      </c>
      <c r="L56" s="2">
        <v>58</v>
      </c>
      <c r="M56" s="2">
        <v>7</v>
      </c>
      <c r="N56" s="2">
        <v>101</v>
      </c>
      <c r="O56" s="2">
        <v>0</v>
      </c>
      <c r="P56" s="2">
        <v>0</v>
      </c>
      <c r="Q56" s="2">
        <v>0</v>
      </c>
      <c r="R56" s="15">
        <v>3</v>
      </c>
    </row>
    <row r="57" spans="4:18" x14ac:dyDescent="0.25">
      <c r="D57" s="68"/>
      <c r="E57" s="8" t="s">
        <v>53</v>
      </c>
      <c r="F57" s="9"/>
      <c r="G57" s="12">
        <v>249</v>
      </c>
      <c r="H57" s="14">
        <v>70</v>
      </c>
      <c r="I57" s="2">
        <v>21</v>
      </c>
      <c r="J57" s="2">
        <v>78</v>
      </c>
      <c r="K57" s="2">
        <v>72</v>
      </c>
      <c r="L57" s="2">
        <v>67</v>
      </c>
      <c r="M57" s="2">
        <v>5</v>
      </c>
      <c r="N57" s="2">
        <v>98</v>
      </c>
      <c r="O57" s="2">
        <v>0</v>
      </c>
      <c r="P57" s="2">
        <v>0</v>
      </c>
      <c r="Q57" s="2">
        <v>1</v>
      </c>
      <c r="R57" s="15">
        <v>0</v>
      </c>
    </row>
    <row r="58" spans="4:18" x14ac:dyDescent="0.25">
      <c r="D58" s="68"/>
      <c r="E58" s="8" t="s">
        <v>37</v>
      </c>
      <c r="F58" s="9"/>
      <c r="G58" s="12">
        <v>5</v>
      </c>
      <c r="H58" s="14">
        <v>1</v>
      </c>
      <c r="I58" s="2">
        <v>0</v>
      </c>
      <c r="J58" s="2">
        <v>0</v>
      </c>
      <c r="K58" s="2">
        <v>1</v>
      </c>
      <c r="L58" s="2">
        <v>2</v>
      </c>
      <c r="M58" s="2">
        <v>0</v>
      </c>
      <c r="N58" s="2">
        <v>2</v>
      </c>
      <c r="O58" s="2">
        <v>0</v>
      </c>
      <c r="P58" s="2">
        <v>0</v>
      </c>
      <c r="Q58" s="2">
        <v>0</v>
      </c>
      <c r="R58" s="15">
        <v>1</v>
      </c>
    </row>
    <row r="59" spans="4:18" x14ac:dyDescent="0.25">
      <c r="D59" s="69"/>
      <c r="E59" s="35" t="s">
        <v>39</v>
      </c>
      <c r="F59" s="31"/>
      <c r="G59" s="25">
        <v>0</v>
      </c>
      <c r="H59" s="39">
        <v>0</v>
      </c>
      <c r="I59" s="6">
        <v>0</v>
      </c>
      <c r="J59" s="6">
        <v>0</v>
      </c>
      <c r="K59" s="6">
        <v>0</v>
      </c>
      <c r="L59" s="6">
        <v>0</v>
      </c>
      <c r="M59" s="6">
        <v>0</v>
      </c>
      <c r="N59" s="6">
        <v>0</v>
      </c>
      <c r="O59" s="6">
        <v>0</v>
      </c>
      <c r="P59" s="6">
        <v>0</v>
      </c>
      <c r="Q59" s="6">
        <v>0</v>
      </c>
      <c r="R59" s="40">
        <v>0</v>
      </c>
    </row>
  </sheetData>
  <mergeCells count="7">
    <mergeCell ref="D34:D47"/>
    <mergeCell ref="D48:D59"/>
    <mergeCell ref="D8:F9"/>
    <mergeCell ref="D11:D18"/>
    <mergeCell ref="D19:D25"/>
    <mergeCell ref="D26:D27"/>
    <mergeCell ref="D28:D33"/>
  </mergeCells>
  <phoneticPr fontId="4"/>
  <pageMargins left="0.7" right="0.7" top="0.75" bottom="0.75" header="0.3" footer="0.3"/>
  <pageSetup paperSize="9" scale="63" pageOrder="overThenDown" orientation="landscape"/>
  <headerFooter>
    <oddFooter>&amp;CN(26)</oddFooter>
  </headerFooter>
  <rowBreaks count="1" manualBreakCount="1">
    <brk id="59" max="16383" man="1"/>
  </rowBreaks>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4:N59"/>
  <sheetViews>
    <sheetView workbookViewId="0"/>
  </sheetViews>
  <sheetFormatPr defaultColWidth="8.8984375" defaultRowHeight="12.6" x14ac:dyDescent="0.25"/>
  <cols>
    <col min="1" max="1" width="3.59765625" style="24" customWidth="1"/>
    <col min="2" max="2" width="4.59765625" style="24" customWidth="1"/>
    <col min="3" max="4" width="7.59765625" style="24" customWidth="1"/>
    <col min="5" max="5" width="16.59765625" style="24" customWidth="1"/>
    <col min="6" max="6" width="5.59765625" style="24" customWidth="1"/>
    <col min="7" max="14" width="8.59765625" style="24" customWidth="1"/>
    <col min="15" max="16384" width="8.8984375" style="24"/>
  </cols>
  <sheetData>
    <row r="4" spans="2:14" x14ac:dyDescent="0.25">
      <c r="B4" s="32" t="str">
        <f xml:space="preserve"> HYPERLINK("#'目次'!B33", "[27]")</f>
        <v>[27]</v>
      </c>
      <c r="C4" s="19" t="s">
        <v>538</v>
      </c>
    </row>
    <row r="7" spans="2:14" x14ac:dyDescent="0.25">
      <c r="C7" s="19" t="s">
        <v>11</v>
      </c>
    </row>
    <row r="8" spans="2:14" x14ac:dyDescent="0.25">
      <c r="D8" s="63"/>
      <c r="E8" s="64"/>
      <c r="F8" s="64"/>
      <c r="G8" s="38" t="s">
        <v>12</v>
      </c>
      <c r="H8" s="33" t="s">
        <v>539</v>
      </c>
      <c r="I8" s="5" t="s">
        <v>540</v>
      </c>
      <c r="J8" s="5" t="s">
        <v>541</v>
      </c>
      <c r="K8" s="5" t="s">
        <v>542</v>
      </c>
      <c r="L8" s="5" t="s">
        <v>543</v>
      </c>
      <c r="M8" s="5" t="s">
        <v>544</v>
      </c>
      <c r="N8" s="29" t="s">
        <v>231</v>
      </c>
    </row>
    <row r="9" spans="2:14" x14ac:dyDescent="0.25">
      <c r="D9" s="65"/>
      <c r="E9" s="66"/>
      <c r="F9" s="66"/>
      <c r="G9" s="37"/>
      <c r="H9" s="34"/>
      <c r="I9" s="4"/>
      <c r="J9" s="4"/>
      <c r="K9" s="4"/>
      <c r="L9" s="4"/>
      <c r="M9" s="4"/>
      <c r="N9" s="26"/>
    </row>
    <row r="10" spans="2:14" x14ac:dyDescent="0.25">
      <c r="D10" s="30"/>
      <c r="E10" s="28" t="s">
        <v>12</v>
      </c>
      <c r="F10" s="36"/>
      <c r="G10" s="27">
        <v>1496</v>
      </c>
      <c r="H10" s="3">
        <v>273</v>
      </c>
      <c r="I10" s="3">
        <v>1202</v>
      </c>
      <c r="J10" s="3">
        <v>2</v>
      </c>
      <c r="K10" s="3">
        <v>17</v>
      </c>
      <c r="L10" s="3">
        <v>1</v>
      </c>
      <c r="M10" s="3">
        <v>1</v>
      </c>
      <c r="N10" s="41">
        <v>0</v>
      </c>
    </row>
    <row r="11" spans="2:14" x14ac:dyDescent="0.25">
      <c r="D11" s="67" t="s">
        <v>21</v>
      </c>
      <c r="E11" s="10" t="s">
        <v>13</v>
      </c>
      <c r="F11" s="7"/>
      <c r="G11" s="11">
        <v>64</v>
      </c>
      <c r="H11" s="13">
        <v>8</v>
      </c>
      <c r="I11" s="1">
        <v>56</v>
      </c>
      <c r="J11" s="1">
        <v>0</v>
      </c>
      <c r="K11" s="1">
        <v>0</v>
      </c>
      <c r="L11" s="1">
        <v>0</v>
      </c>
      <c r="M11" s="1">
        <v>0</v>
      </c>
      <c r="N11" s="16">
        <v>0</v>
      </c>
    </row>
    <row r="12" spans="2:14" x14ac:dyDescent="0.25">
      <c r="D12" s="68"/>
      <c r="E12" s="8" t="s">
        <v>14</v>
      </c>
      <c r="F12" s="9"/>
      <c r="G12" s="12">
        <v>120</v>
      </c>
      <c r="H12" s="14">
        <v>25</v>
      </c>
      <c r="I12" s="2">
        <v>90</v>
      </c>
      <c r="J12" s="2">
        <v>0</v>
      </c>
      <c r="K12" s="2">
        <v>5</v>
      </c>
      <c r="L12" s="2">
        <v>0</v>
      </c>
      <c r="M12" s="2">
        <v>0</v>
      </c>
      <c r="N12" s="15">
        <v>0</v>
      </c>
    </row>
    <row r="13" spans="2:14" x14ac:dyDescent="0.25">
      <c r="D13" s="68"/>
      <c r="E13" s="8" t="s">
        <v>15</v>
      </c>
      <c r="F13" s="9"/>
      <c r="G13" s="12">
        <v>417</v>
      </c>
      <c r="H13" s="14">
        <v>79</v>
      </c>
      <c r="I13" s="2">
        <v>333</v>
      </c>
      <c r="J13" s="2">
        <v>0</v>
      </c>
      <c r="K13" s="2">
        <v>3</v>
      </c>
      <c r="L13" s="2">
        <v>1</v>
      </c>
      <c r="M13" s="2">
        <v>1</v>
      </c>
      <c r="N13" s="15">
        <v>0</v>
      </c>
    </row>
    <row r="14" spans="2:14" x14ac:dyDescent="0.25">
      <c r="D14" s="68"/>
      <c r="E14" s="8" t="s">
        <v>16</v>
      </c>
      <c r="F14" s="9"/>
      <c r="G14" s="12">
        <v>308</v>
      </c>
      <c r="H14" s="14">
        <v>61</v>
      </c>
      <c r="I14" s="2">
        <v>242</v>
      </c>
      <c r="J14" s="2">
        <v>1</v>
      </c>
      <c r="K14" s="2">
        <v>4</v>
      </c>
      <c r="L14" s="2">
        <v>0</v>
      </c>
      <c r="M14" s="2">
        <v>0</v>
      </c>
      <c r="N14" s="15">
        <v>0</v>
      </c>
    </row>
    <row r="15" spans="2:14" x14ac:dyDescent="0.25">
      <c r="D15" s="68"/>
      <c r="E15" s="8" t="s">
        <v>17</v>
      </c>
      <c r="F15" s="9"/>
      <c r="G15" s="12">
        <v>220</v>
      </c>
      <c r="H15" s="14">
        <v>34</v>
      </c>
      <c r="I15" s="2">
        <v>185</v>
      </c>
      <c r="J15" s="2">
        <v>0</v>
      </c>
      <c r="K15" s="2">
        <v>1</v>
      </c>
      <c r="L15" s="2">
        <v>0</v>
      </c>
      <c r="M15" s="2">
        <v>0</v>
      </c>
      <c r="N15" s="15">
        <v>0</v>
      </c>
    </row>
    <row r="16" spans="2:14" x14ac:dyDescent="0.25">
      <c r="D16" s="68"/>
      <c r="E16" s="8" t="s">
        <v>18</v>
      </c>
      <c r="F16" s="9"/>
      <c r="G16" s="12">
        <v>99</v>
      </c>
      <c r="H16" s="14">
        <v>15</v>
      </c>
      <c r="I16" s="2">
        <v>84</v>
      </c>
      <c r="J16" s="2">
        <v>0</v>
      </c>
      <c r="K16" s="2">
        <v>0</v>
      </c>
      <c r="L16" s="2">
        <v>0</v>
      </c>
      <c r="M16" s="2">
        <v>0</v>
      </c>
      <c r="N16" s="15">
        <v>0</v>
      </c>
    </row>
    <row r="17" spans="4:14" x14ac:dyDescent="0.25">
      <c r="D17" s="68"/>
      <c r="E17" s="8" t="s">
        <v>19</v>
      </c>
      <c r="F17" s="9"/>
      <c r="G17" s="12">
        <v>48</v>
      </c>
      <c r="H17" s="14">
        <v>7</v>
      </c>
      <c r="I17" s="2">
        <v>40</v>
      </c>
      <c r="J17" s="2">
        <v>0</v>
      </c>
      <c r="K17" s="2">
        <v>1</v>
      </c>
      <c r="L17" s="2">
        <v>0</v>
      </c>
      <c r="M17" s="2">
        <v>0</v>
      </c>
      <c r="N17" s="15">
        <v>0</v>
      </c>
    </row>
    <row r="18" spans="4:14" x14ac:dyDescent="0.25">
      <c r="D18" s="68"/>
      <c r="E18" s="8" t="s">
        <v>20</v>
      </c>
      <c r="F18" s="9"/>
      <c r="G18" s="12">
        <v>220</v>
      </c>
      <c r="H18" s="14">
        <v>44</v>
      </c>
      <c r="I18" s="2">
        <v>172</v>
      </c>
      <c r="J18" s="2">
        <v>1</v>
      </c>
      <c r="K18" s="2">
        <v>3</v>
      </c>
      <c r="L18" s="2">
        <v>0</v>
      </c>
      <c r="M18" s="2">
        <v>0</v>
      </c>
      <c r="N18" s="15">
        <v>0</v>
      </c>
    </row>
    <row r="19" spans="4:14" x14ac:dyDescent="0.25">
      <c r="D19" s="67" t="s">
        <v>22</v>
      </c>
      <c r="E19" s="10" t="s">
        <v>23</v>
      </c>
      <c r="F19" s="7"/>
      <c r="G19" s="11">
        <v>327</v>
      </c>
      <c r="H19" s="13">
        <v>60</v>
      </c>
      <c r="I19" s="1">
        <v>265</v>
      </c>
      <c r="J19" s="1">
        <v>0</v>
      </c>
      <c r="K19" s="1">
        <v>1</v>
      </c>
      <c r="L19" s="1">
        <v>1</v>
      </c>
      <c r="M19" s="1">
        <v>0</v>
      </c>
      <c r="N19" s="16">
        <v>0</v>
      </c>
    </row>
    <row r="20" spans="4:14" x14ac:dyDescent="0.25">
      <c r="D20" s="68"/>
      <c r="E20" s="8" t="s">
        <v>24</v>
      </c>
      <c r="F20" s="9"/>
      <c r="G20" s="12">
        <v>54</v>
      </c>
      <c r="H20" s="14">
        <v>8</v>
      </c>
      <c r="I20" s="2">
        <v>46</v>
      </c>
      <c r="J20" s="2">
        <v>0</v>
      </c>
      <c r="K20" s="2">
        <v>0</v>
      </c>
      <c r="L20" s="2">
        <v>0</v>
      </c>
      <c r="M20" s="2">
        <v>0</v>
      </c>
      <c r="N20" s="15">
        <v>0</v>
      </c>
    </row>
    <row r="21" spans="4:14" x14ac:dyDescent="0.25">
      <c r="D21" s="68"/>
      <c r="E21" s="8" t="s">
        <v>25</v>
      </c>
      <c r="F21" s="9"/>
      <c r="G21" s="12">
        <v>273</v>
      </c>
      <c r="H21" s="14">
        <v>52</v>
      </c>
      <c r="I21" s="2">
        <v>219</v>
      </c>
      <c r="J21" s="2">
        <v>0</v>
      </c>
      <c r="K21" s="2">
        <v>1</v>
      </c>
      <c r="L21" s="2">
        <v>1</v>
      </c>
      <c r="M21" s="2">
        <v>0</v>
      </c>
      <c r="N21" s="15">
        <v>0</v>
      </c>
    </row>
    <row r="22" spans="4:14" x14ac:dyDescent="0.25">
      <c r="D22" s="68"/>
      <c r="E22" s="8" t="s">
        <v>26</v>
      </c>
      <c r="F22" s="9"/>
      <c r="G22" s="12">
        <v>1023</v>
      </c>
      <c r="H22" s="14">
        <v>181</v>
      </c>
      <c r="I22" s="2">
        <v>827</v>
      </c>
      <c r="J22" s="2">
        <v>2</v>
      </c>
      <c r="K22" s="2">
        <v>13</v>
      </c>
      <c r="L22" s="2">
        <v>0</v>
      </c>
      <c r="M22" s="2">
        <v>0</v>
      </c>
      <c r="N22" s="15">
        <v>0</v>
      </c>
    </row>
    <row r="23" spans="4:14" x14ac:dyDescent="0.25">
      <c r="D23" s="68"/>
      <c r="E23" s="8" t="s">
        <v>27</v>
      </c>
      <c r="F23" s="9"/>
      <c r="G23" s="12">
        <v>654</v>
      </c>
      <c r="H23" s="14">
        <v>113</v>
      </c>
      <c r="I23" s="2">
        <v>530</v>
      </c>
      <c r="J23" s="2">
        <v>1</v>
      </c>
      <c r="K23" s="2">
        <v>10</v>
      </c>
      <c r="L23" s="2">
        <v>0</v>
      </c>
      <c r="M23" s="2">
        <v>0</v>
      </c>
      <c r="N23" s="15">
        <v>0</v>
      </c>
    </row>
    <row r="24" spans="4:14" x14ac:dyDescent="0.25">
      <c r="D24" s="68"/>
      <c r="E24" s="8" t="s">
        <v>28</v>
      </c>
      <c r="F24" s="9"/>
      <c r="G24" s="12">
        <v>369</v>
      </c>
      <c r="H24" s="14">
        <v>68</v>
      </c>
      <c r="I24" s="2">
        <v>297</v>
      </c>
      <c r="J24" s="2">
        <v>1</v>
      </c>
      <c r="K24" s="2">
        <v>3</v>
      </c>
      <c r="L24" s="2">
        <v>0</v>
      </c>
      <c r="M24" s="2">
        <v>0</v>
      </c>
      <c r="N24" s="15">
        <v>0</v>
      </c>
    </row>
    <row r="25" spans="4:14" x14ac:dyDescent="0.25">
      <c r="D25" s="68"/>
      <c r="E25" s="8" t="s">
        <v>29</v>
      </c>
      <c r="F25" s="9"/>
      <c r="G25" s="12">
        <v>146</v>
      </c>
      <c r="H25" s="14">
        <v>32</v>
      </c>
      <c r="I25" s="2">
        <v>110</v>
      </c>
      <c r="J25" s="2">
        <v>0</v>
      </c>
      <c r="K25" s="2">
        <v>3</v>
      </c>
      <c r="L25" s="2">
        <v>0</v>
      </c>
      <c r="M25" s="2">
        <v>1</v>
      </c>
      <c r="N25" s="15">
        <v>0</v>
      </c>
    </row>
    <row r="26" spans="4:14" x14ac:dyDescent="0.25">
      <c r="D26" s="67" t="s">
        <v>30</v>
      </c>
      <c r="E26" s="10" t="s">
        <v>31</v>
      </c>
      <c r="F26" s="7"/>
      <c r="G26" s="11">
        <v>750</v>
      </c>
      <c r="H26" s="13">
        <v>145</v>
      </c>
      <c r="I26" s="1">
        <v>593</v>
      </c>
      <c r="J26" s="1">
        <v>0</v>
      </c>
      <c r="K26" s="1">
        <v>11</v>
      </c>
      <c r="L26" s="1">
        <v>0</v>
      </c>
      <c r="M26" s="1">
        <v>1</v>
      </c>
      <c r="N26" s="16">
        <v>0</v>
      </c>
    </row>
    <row r="27" spans="4:14" x14ac:dyDescent="0.25">
      <c r="D27" s="68"/>
      <c r="E27" s="8" t="s">
        <v>32</v>
      </c>
      <c r="F27" s="9"/>
      <c r="G27" s="12">
        <v>746</v>
      </c>
      <c r="H27" s="14">
        <v>128</v>
      </c>
      <c r="I27" s="2">
        <v>609</v>
      </c>
      <c r="J27" s="2">
        <v>2</v>
      </c>
      <c r="K27" s="2">
        <v>6</v>
      </c>
      <c r="L27" s="2">
        <v>1</v>
      </c>
      <c r="M27" s="2">
        <v>0</v>
      </c>
      <c r="N27" s="15">
        <v>0</v>
      </c>
    </row>
    <row r="28" spans="4:14" x14ac:dyDescent="0.25">
      <c r="D28" s="67" t="s">
        <v>33</v>
      </c>
      <c r="E28" s="10" t="s">
        <v>34</v>
      </c>
      <c r="F28" s="7"/>
      <c r="G28" s="11">
        <v>1182</v>
      </c>
      <c r="H28" s="13">
        <v>207</v>
      </c>
      <c r="I28" s="1">
        <v>955</v>
      </c>
      <c r="J28" s="1">
        <v>2</v>
      </c>
      <c r="K28" s="1">
        <v>16</v>
      </c>
      <c r="L28" s="1">
        <v>1</v>
      </c>
      <c r="M28" s="1">
        <v>1</v>
      </c>
      <c r="N28" s="16">
        <v>0</v>
      </c>
    </row>
    <row r="29" spans="4:14" x14ac:dyDescent="0.25">
      <c r="D29" s="68"/>
      <c r="E29" s="8" t="s">
        <v>35</v>
      </c>
      <c r="F29" s="9"/>
      <c r="G29" s="12">
        <v>137</v>
      </c>
      <c r="H29" s="14">
        <v>37</v>
      </c>
      <c r="I29" s="2">
        <v>99</v>
      </c>
      <c r="J29" s="2">
        <v>0</v>
      </c>
      <c r="K29" s="2">
        <v>1</v>
      </c>
      <c r="L29" s="2">
        <v>0</v>
      </c>
      <c r="M29" s="2">
        <v>0</v>
      </c>
      <c r="N29" s="15">
        <v>0</v>
      </c>
    </row>
    <row r="30" spans="4:14" x14ac:dyDescent="0.25">
      <c r="D30" s="68"/>
      <c r="E30" s="8" t="s">
        <v>36</v>
      </c>
      <c r="F30" s="9"/>
      <c r="G30" s="12">
        <v>129</v>
      </c>
      <c r="H30" s="14">
        <v>23</v>
      </c>
      <c r="I30" s="2">
        <v>106</v>
      </c>
      <c r="J30" s="2">
        <v>0</v>
      </c>
      <c r="K30" s="2">
        <v>0</v>
      </c>
      <c r="L30" s="2">
        <v>0</v>
      </c>
      <c r="M30" s="2">
        <v>0</v>
      </c>
      <c r="N30" s="15">
        <v>0</v>
      </c>
    </row>
    <row r="31" spans="4:14" x14ac:dyDescent="0.25">
      <c r="D31" s="68"/>
      <c r="E31" s="8" t="s">
        <v>37</v>
      </c>
      <c r="F31" s="9"/>
      <c r="G31" s="12">
        <v>5</v>
      </c>
      <c r="H31" s="14">
        <v>0</v>
      </c>
      <c r="I31" s="2">
        <v>5</v>
      </c>
      <c r="J31" s="2">
        <v>0</v>
      </c>
      <c r="K31" s="2">
        <v>0</v>
      </c>
      <c r="L31" s="2">
        <v>0</v>
      </c>
      <c r="M31" s="2">
        <v>0</v>
      </c>
      <c r="N31" s="15">
        <v>0</v>
      </c>
    </row>
    <row r="32" spans="4:14" x14ac:dyDescent="0.25">
      <c r="D32" s="68"/>
      <c r="E32" s="8" t="s">
        <v>38</v>
      </c>
      <c r="F32" s="9"/>
      <c r="G32" s="12">
        <v>43</v>
      </c>
      <c r="H32" s="14">
        <v>6</v>
      </c>
      <c r="I32" s="2">
        <v>37</v>
      </c>
      <c r="J32" s="2">
        <v>0</v>
      </c>
      <c r="K32" s="2">
        <v>0</v>
      </c>
      <c r="L32" s="2">
        <v>0</v>
      </c>
      <c r="M32" s="2">
        <v>0</v>
      </c>
      <c r="N32" s="15">
        <v>0</v>
      </c>
    </row>
    <row r="33" spans="4:14" x14ac:dyDescent="0.25">
      <c r="D33" s="68"/>
      <c r="E33" s="8" t="s">
        <v>39</v>
      </c>
      <c r="F33" s="9"/>
      <c r="G33" s="12">
        <v>0</v>
      </c>
      <c r="H33" s="14">
        <v>0</v>
      </c>
      <c r="I33" s="2">
        <v>0</v>
      </c>
      <c r="J33" s="2">
        <v>0</v>
      </c>
      <c r="K33" s="2">
        <v>0</v>
      </c>
      <c r="L33" s="2">
        <v>0</v>
      </c>
      <c r="M33" s="2">
        <v>0</v>
      </c>
      <c r="N33" s="15">
        <v>0</v>
      </c>
    </row>
    <row r="34" spans="4:14" x14ac:dyDescent="0.25">
      <c r="D34" s="67" t="s">
        <v>40</v>
      </c>
      <c r="E34" s="10" t="s">
        <v>41</v>
      </c>
      <c r="F34" s="7"/>
      <c r="G34" s="11">
        <v>750</v>
      </c>
      <c r="H34" s="13">
        <v>145</v>
      </c>
      <c r="I34" s="1">
        <v>593</v>
      </c>
      <c r="J34" s="1">
        <v>0</v>
      </c>
      <c r="K34" s="1">
        <v>11</v>
      </c>
      <c r="L34" s="1">
        <v>0</v>
      </c>
      <c r="M34" s="1">
        <v>1</v>
      </c>
      <c r="N34" s="16">
        <v>0</v>
      </c>
    </row>
    <row r="35" spans="4:14" x14ac:dyDescent="0.25">
      <c r="D35" s="68"/>
      <c r="E35" s="8" t="s">
        <v>34</v>
      </c>
      <c r="F35" s="9"/>
      <c r="G35" s="12">
        <v>588</v>
      </c>
      <c r="H35" s="14">
        <v>114</v>
      </c>
      <c r="I35" s="2">
        <v>463</v>
      </c>
      <c r="J35" s="2">
        <v>0</v>
      </c>
      <c r="K35" s="2">
        <v>10</v>
      </c>
      <c r="L35" s="2">
        <v>0</v>
      </c>
      <c r="M35" s="2">
        <v>1</v>
      </c>
      <c r="N35" s="15">
        <v>0</v>
      </c>
    </row>
    <row r="36" spans="4:14" x14ac:dyDescent="0.25">
      <c r="D36" s="68"/>
      <c r="E36" s="8" t="s">
        <v>35</v>
      </c>
      <c r="F36" s="9"/>
      <c r="G36" s="12">
        <v>72</v>
      </c>
      <c r="H36" s="14">
        <v>18</v>
      </c>
      <c r="I36" s="2">
        <v>53</v>
      </c>
      <c r="J36" s="2">
        <v>0</v>
      </c>
      <c r="K36" s="2">
        <v>1</v>
      </c>
      <c r="L36" s="2">
        <v>0</v>
      </c>
      <c r="M36" s="2">
        <v>0</v>
      </c>
      <c r="N36" s="15">
        <v>0</v>
      </c>
    </row>
    <row r="37" spans="4:14" x14ac:dyDescent="0.25">
      <c r="D37" s="68"/>
      <c r="E37" s="8" t="s">
        <v>36</v>
      </c>
      <c r="F37" s="9"/>
      <c r="G37" s="12">
        <v>62</v>
      </c>
      <c r="H37" s="14">
        <v>12</v>
      </c>
      <c r="I37" s="2">
        <v>50</v>
      </c>
      <c r="J37" s="2">
        <v>0</v>
      </c>
      <c r="K37" s="2">
        <v>0</v>
      </c>
      <c r="L37" s="2">
        <v>0</v>
      </c>
      <c r="M37" s="2">
        <v>0</v>
      </c>
      <c r="N37" s="15">
        <v>0</v>
      </c>
    </row>
    <row r="38" spans="4:14" x14ac:dyDescent="0.25">
      <c r="D38" s="68"/>
      <c r="E38" s="8" t="s">
        <v>38</v>
      </c>
      <c r="F38" s="9"/>
      <c r="G38" s="12">
        <v>25</v>
      </c>
      <c r="H38" s="14">
        <v>1</v>
      </c>
      <c r="I38" s="2">
        <v>24</v>
      </c>
      <c r="J38" s="2">
        <v>0</v>
      </c>
      <c r="K38" s="2">
        <v>0</v>
      </c>
      <c r="L38" s="2">
        <v>0</v>
      </c>
      <c r="M38" s="2">
        <v>0</v>
      </c>
      <c r="N38" s="15">
        <v>0</v>
      </c>
    </row>
    <row r="39" spans="4:14" x14ac:dyDescent="0.25">
      <c r="D39" s="68"/>
      <c r="E39" s="8" t="s">
        <v>37</v>
      </c>
      <c r="F39" s="9"/>
      <c r="G39" s="12">
        <v>3</v>
      </c>
      <c r="H39" s="14">
        <v>0</v>
      </c>
      <c r="I39" s="2">
        <v>3</v>
      </c>
      <c r="J39" s="2">
        <v>0</v>
      </c>
      <c r="K39" s="2">
        <v>0</v>
      </c>
      <c r="L39" s="2">
        <v>0</v>
      </c>
      <c r="M39" s="2">
        <v>0</v>
      </c>
      <c r="N39" s="15">
        <v>0</v>
      </c>
    </row>
    <row r="40" spans="4:14" x14ac:dyDescent="0.25">
      <c r="D40" s="68"/>
      <c r="E40" s="8" t="s">
        <v>39</v>
      </c>
      <c r="F40" s="9"/>
      <c r="G40" s="12">
        <v>0</v>
      </c>
      <c r="H40" s="14">
        <v>0</v>
      </c>
      <c r="I40" s="2">
        <v>0</v>
      </c>
      <c r="J40" s="2">
        <v>0</v>
      </c>
      <c r="K40" s="2">
        <v>0</v>
      </c>
      <c r="L40" s="2">
        <v>0</v>
      </c>
      <c r="M40" s="2">
        <v>0</v>
      </c>
      <c r="N40" s="15">
        <v>0</v>
      </c>
    </row>
    <row r="41" spans="4:14" x14ac:dyDescent="0.25">
      <c r="D41" s="68"/>
      <c r="E41" s="8" t="s">
        <v>42</v>
      </c>
      <c r="F41" s="9"/>
      <c r="G41" s="12">
        <v>746</v>
      </c>
      <c r="H41" s="14">
        <v>128</v>
      </c>
      <c r="I41" s="2">
        <v>609</v>
      </c>
      <c r="J41" s="2">
        <v>2</v>
      </c>
      <c r="K41" s="2">
        <v>6</v>
      </c>
      <c r="L41" s="2">
        <v>1</v>
      </c>
      <c r="M41" s="2">
        <v>0</v>
      </c>
      <c r="N41" s="15">
        <v>0</v>
      </c>
    </row>
    <row r="42" spans="4:14" x14ac:dyDescent="0.25">
      <c r="D42" s="68"/>
      <c r="E42" s="8" t="s">
        <v>34</v>
      </c>
      <c r="F42" s="9"/>
      <c r="G42" s="12">
        <v>594</v>
      </c>
      <c r="H42" s="14">
        <v>93</v>
      </c>
      <c r="I42" s="2">
        <v>492</v>
      </c>
      <c r="J42" s="2">
        <v>2</v>
      </c>
      <c r="K42" s="2">
        <v>6</v>
      </c>
      <c r="L42" s="2">
        <v>1</v>
      </c>
      <c r="M42" s="2">
        <v>0</v>
      </c>
      <c r="N42" s="15">
        <v>0</v>
      </c>
    </row>
    <row r="43" spans="4:14" x14ac:dyDescent="0.25">
      <c r="D43" s="68"/>
      <c r="E43" s="8" t="s">
        <v>35</v>
      </c>
      <c r="F43" s="9"/>
      <c r="G43" s="12">
        <v>65</v>
      </c>
      <c r="H43" s="14">
        <v>19</v>
      </c>
      <c r="I43" s="2">
        <v>46</v>
      </c>
      <c r="J43" s="2">
        <v>0</v>
      </c>
      <c r="K43" s="2">
        <v>0</v>
      </c>
      <c r="L43" s="2">
        <v>0</v>
      </c>
      <c r="M43" s="2">
        <v>0</v>
      </c>
      <c r="N43" s="15">
        <v>0</v>
      </c>
    </row>
    <row r="44" spans="4:14" x14ac:dyDescent="0.25">
      <c r="D44" s="68"/>
      <c r="E44" s="8" t="s">
        <v>36</v>
      </c>
      <c r="F44" s="9"/>
      <c r="G44" s="12">
        <v>67</v>
      </c>
      <c r="H44" s="14">
        <v>11</v>
      </c>
      <c r="I44" s="2">
        <v>56</v>
      </c>
      <c r="J44" s="2">
        <v>0</v>
      </c>
      <c r="K44" s="2">
        <v>0</v>
      </c>
      <c r="L44" s="2">
        <v>0</v>
      </c>
      <c r="M44" s="2">
        <v>0</v>
      </c>
      <c r="N44" s="15">
        <v>0</v>
      </c>
    </row>
    <row r="45" spans="4:14" x14ac:dyDescent="0.25">
      <c r="D45" s="68"/>
      <c r="E45" s="8" t="s">
        <v>38</v>
      </c>
      <c r="F45" s="9"/>
      <c r="G45" s="12">
        <v>18</v>
      </c>
      <c r="H45" s="14">
        <v>5</v>
      </c>
      <c r="I45" s="2">
        <v>13</v>
      </c>
      <c r="J45" s="2">
        <v>0</v>
      </c>
      <c r="K45" s="2">
        <v>0</v>
      </c>
      <c r="L45" s="2">
        <v>0</v>
      </c>
      <c r="M45" s="2">
        <v>0</v>
      </c>
      <c r="N45" s="15">
        <v>0</v>
      </c>
    </row>
    <row r="46" spans="4:14" x14ac:dyDescent="0.25">
      <c r="D46" s="68"/>
      <c r="E46" s="8" t="s">
        <v>37</v>
      </c>
      <c r="F46" s="9"/>
      <c r="G46" s="12">
        <v>2</v>
      </c>
      <c r="H46" s="14">
        <v>0</v>
      </c>
      <c r="I46" s="2">
        <v>2</v>
      </c>
      <c r="J46" s="2">
        <v>0</v>
      </c>
      <c r="K46" s="2">
        <v>0</v>
      </c>
      <c r="L46" s="2">
        <v>0</v>
      </c>
      <c r="M46" s="2">
        <v>0</v>
      </c>
      <c r="N46" s="15">
        <v>0</v>
      </c>
    </row>
    <row r="47" spans="4:14" x14ac:dyDescent="0.25">
      <c r="D47" s="68"/>
      <c r="E47" s="8" t="s">
        <v>39</v>
      </c>
      <c r="F47" s="9"/>
      <c r="G47" s="12">
        <v>0</v>
      </c>
      <c r="H47" s="14">
        <v>0</v>
      </c>
      <c r="I47" s="2">
        <v>0</v>
      </c>
      <c r="J47" s="2">
        <v>0</v>
      </c>
      <c r="K47" s="2">
        <v>0</v>
      </c>
      <c r="L47" s="2">
        <v>0</v>
      </c>
      <c r="M47" s="2">
        <v>0</v>
      </c>
      <c r="N47" s="15">
        <v>0</v>
      </c>
    </row>
    <row r="48" spans="4:14" x14ac:dyDescent="0.25">
      <c r="D48" s="67" t="s">
        <v>43</v>
      </c>
      <c r="E48" s="10" t="s">
        <v>44</v>
      </c>
      <c r="F48" s="7"/>
      <c r="G48" s="11">
        <v>309</v>
      </c>
      <c r="H48" s="13">
        <v>66</v>
      </c>
      <c r="I48" s="1">
        <v>242</v>
      </c>
      <c r="J48" s="1">
        <v>0</v>
      </c>
      <c r="K48" s="1">
        <v>1</v>
      </c>
      <c r="L48" s="1">
        <v>0</v>
      </c>
      <c r="M48" s="1">
        <v>0</v>
      </c>
      <c r="N48" s="16">
        <v>0</v>
      </c>
    </row>
    <row r="49" spans="4:14" x14ac:dyDescent="0.25">
      <c r="D49" s="68"/>
      <c r="E49" s="8" t="s">
        <v>45</v>
      </c>
      <c r="F49" s="9"/>
      <c r="G49" s="12">
        <v>149</v>
      </c>
      <c r="H49" s="14">
        <v>30</v>
      </c>
      <c r="I49" s="2">
        <v>118</v>
      </c>
      <c r="J49" s="2">
        <v>0</v>
      </c>
      <c r="K49" s="2">
        <v>1</v>
      </c>
      <c r="L49" s="2">
        <v>0</v>
      </c>
      <c r="M49" s="2">
        <v>0</v>
      </c>
      <c r="N49" s="15">
        <v>0</v>
      </c>
    </row>
    <row r="50" spans="4:14" x14ac:dyDescent="0.25">
      <c r="D50" s="68"/>
      <c r="E50" s="8" t="s">
        <v>46</v>
      </c>
      <c r="F50" s="9"/>
      <c r="G50" s="12">
        <v>160</v>
      </c>
      <c r="H50" s="14">
        <v>36</v>
      </c>
      <c r="I50" s="2">
        <v>124</v>
      </c>
      <c r="J50" s="2">
        <v>0</v>
      </c>
      <c r="K50" s="2">
        <v>0</v>
      </c>
      <c r="L50" s="2">
        <v>0</v>
      </c>
      <c r="M50" s="2">
        <v>0</v>
      </c>
      <c r="N50" s="15">
        <v>0</v>
      </c>
    </row>
    <row r="51" spans="4:14" x14ac:dyDescent="0.25">
      <c r="D51" s="68"/>
      <c r="E51" s="8" t="s">
        <v>47</v>
      </c>
      <c r="F51" s="9"/>
      <c r="G51" s="12">
        <v>1182</v>
      </c>
      <c r="H51" s="14">
        <v>207</v>
      </c>
      <c r="I51" s="2">
        <v>955</v>
      </c>
      <c r="J51" s="2">
        <v>2</v>
      </c>
      <c r="K51" s="2">
        <v>16</v>
      </c>
      <c r="L51" s="2">
        <v>1</v>
      </c>
      <c r="M51" s="2">
        <v>1</v>
      </c>
      <c r="N51" s="15">
        <v>0</v>
      </c>
    </row>
    <row r="52" spans="4:14" x14ac:dyDescent="0.25">
      <c r="D52" s="68"/>
      <c r="E52" s="8" t="s">
        <v>48</v>
      </c>
      <c r="F52" s="9"/>
      <c r="G52" s="12">
        <v>175</v>
      </c>
      <c r="H52" s="14">
        <v>36</v>
      </c>
      <c r="I52" s="2">
        <v>136</v>
      </c>
      <c r="J52" s="2">
        <v>0</v>
      </c>
      <c r="K52" s="2">
        <v>3</v>
      </c>
      <c r="L52" s="2">
        <v>0</v>
      </c>
      <c r="M52" s="2">
        <v>0</v>
      </c>
      <c r="N52" s="15">
        <v>0</v>
      </c>
    </row>
    <row r="53" spans="4:14" x14ac:dyDescent="0.25">
      <c r="D53" s="68"/>
      <c r="E53" s="8" t="s">
        <v>49</v>
      </c>
      <c r="F53" s="9"/>
      <c r="G53" s="12">
        <v>169</v>
      </c>
      <c r="H53" s="14">
        <v>27</v>
      </c>
      <c r="I53" s="2">
        <v>140</v>
      </c>
      <c r="J53" s="2">
        <v>0</v>
      </c>
      <c r="K53" s="2">
        <v>2</v>
      </c>
      <c r="L53" s="2">
        <v>0</v>
      </c>
      <c r="M53" s="2">
        <v>0</v>
      </c>
      <c r="N53" s="15">
        <v>0</v>
      </c>
    </row>
    <row r="54" spans="4:14" x14ac:dyDescent="0.25">
      <c r="D54" s="68"/>
      <c r="E54" s="8" t="s">
        <v>50</v>
      </c>
      <c r="F54" s="9"/>
      <c r="G54" s="12">
        <v>176</v>
      </c>
      <c r="H54" s="14">
        <v>24</v>
      </c>
      <c r="I54" s="2">
        <v>148</v>
      </c>
      <c r="J54" s="2">
        <v>2</v>
      </c>
      <c r="K54" s="2">
        <v>1</v>
      </c>
      <c r="L54" s="2">
        <v>1</v>
      </c>
      <c r="M54" s="2">
        <v>0</v>
      </c>
      <c r="N54" s="15">
        <v>0</v>
      </c>
    </row>
    <row r="55" spans="4:14" x14ac:dyDescent="0.25">
      <c r="D55" s="68"/>
      <c r="E55" s="8" t="s">
        <v>51</v>
      </c>
      <c r="F55" s="9"/>
      <c r="G55" s="12">
        <v>183</v>
      </c>
      <c r="H55" s="14">
        <v>30</v>
      </c>
      <c r="I55" s="2">
        <v>148</v>
      </c>
      <c r="J55" s="2">
        <v>0</v>
      </c>
      <c r="K55" s="2">
        <v>5</v>
      </c>
      <c r="L55" s="2">
        <v>0</v>
      </c>
      <c r="M55" s="2">
        <v>0</v>
      </c>
      <c r="N55" s="15">
        <v>0</v>
      </c>
    </row>
    <row r="56" spans="4:14" x14ac:dyDescent="0.25">
      <c r="D56" s="68"/>
      <c r="E56" s="8" t="s">
        <v>52</v>
      </c>
      <c r="F56" s="9"/>
      <c r="G56" s="12">
        <v>230</v>
      </c>
      <c r="H56" s="14">
        <v>39</v>
      </c>
      <c r="I56" s="2">
        <v>190</v>
      </c>
      <c r="J56" s="2">
        <v>0</v>
      </c>
      <c r="K56" s="2">
        <v>1</v>
      </c>
      <c r="L56" s="2">
        <v>0</v>
      </c>
      <c r="M56" s="2">
        <v>0</v>
      </c>
      <c r="N56" s="15">
        <v>0</v>
      </c>
    </row>
    <row r="57" spans="4:14" x14ac:dyDescent="0.25">
      <c r="D57" s="68"/>
      <c r="E57" s="8" t="s">
        <v>53</v>
      </c>
      <c r="F57" s="9"/>
      <c r="G57" s="12">
        <v>249</v>
      </c>
      <c r="H57" s="14">
        <v>51</v>
      </c>
      <c r="I57" s="2">
        <v>193</v>
      </c>
      <c r="J57" s="2">
        <v>0</v>
      </c>
      <c r="K57" s="2">
        <v>4</v>
      </c>
      <c r="L57" s="2">
        <v>0</v>
      </c>
      <c r="M57" s="2">
        <v>1</v>
      </c>
      <c r="N57" s="15">
        <v>0</v>
      </c>
    </row>
    <row r="58" spans="4:14" x14ac:dyDescent="0.25">
      <c r="D58" s="68"/>
      <c r="E58" s="8" t="s">
        <v>37</v>
      </c>
      <c r="F58" s="9"/>
      <c r="G58" s="12">
        <v>5</v>
      </c>
      <c r="H58" s="14">
        <v>0</v>
      </c>
      <c r="I58" s="2">
        <v>5</v>
      </c>
      <c r="J58" s="2">
        <v>0</v>
      </c>
      <c r="K58" s="2">
        <v>0</v>
      </c>
      <c r="L58" s="2">
        <v>0</v>
      </c>
      <c r="M58" s="2">
        <v>0</v>
      </c>
      <c r="N58" s="15">
        <v>0</v>
      </c>
    </row>
    <row r="59" spans="4:14" x14ac:dyDescent="0.25">
      <c r="D59" s="69"/>
      <c r="E59" s="35" t="s">
        <v>39</v>
      </c>
      <c r="F59" s="31"/>
      <c r="G59" s="25">
        <v>0</v>
      </c>
      <c r="H59" s="39">
        <v>0</v>
      </c>
      <c r="I59" s="6">
        <v>0</v>
      </c>
      <c r="J59" s="6">
        <v>0</v>
      </c>
      <c r="K59" s="6">
        <v>0</v>
      </c>
      <c r="L59" s="6">
        <v>0</v>
      </c>
      <c r="M59" s="6">
        <v>0</v>
      </c>
      <c r="N59" s="40">
        <v>0</v>
      </c>
    </row>
  </sheetData>
  <mergeCells count="7">
    <mergeCell ref="D34:D47"/>
    <mergeCell ref="D48:D59"/>
    <mergeCell ref="D8:F9"/>
    <mergeCell ref="D11:D18"/>
    <mergeCell ref="D19:D25"/>
    <mergeCell ref="D26:D27"/>
    <mergeCell ref="D28:D33"/>
  </mergeCells>
  <phoneticPr fontId="4"/>
  <pageMargins left="0.7" right="0.7" top="0.75" bottom="0.75" header="0.3" footer="0.3"/>
  <pageSetup paperSize="9" scale="63" pageOrder="overThenDown" orientation="landscape"/>
  <headerFooter>
    <oddFooter>&amp;CN(27)</oddFooter>
  </headerFooter>
  <rowBreaks count="1" manualBreakCount="1">
    <brk id="59" max="16383" man="1"/>
  </rowBreaks>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4:S59"/>
  <sheetViews>
    <sheetView workbookViewId="0"/>
  </sheetViews>
  <sheetFormatPr defaultColWidth="8.8984375" defaultRowHeight="12.6" x14ac:dyDescent="0.25"/>
  <cols>
    <col min="1" max="1" width="3.59765625" style="24" customWidth="1"/>
    <col min="2" max="2" width="4.59765625" style="24" customWidth="1"/>
    <col min="3" max="4" width="7.59765625" style="24" customWidth="1"/>
    <col min="5" max="5" width="16.59765625" style="24" customWidth="1"/>
    <col min="6" max="6" width="5.59765625" style="24" customWidth="1"/>
    <col min="7" max="19" width="8.59765625" style="24" customWidth="1"/>
    <col min="20" max="16384" width="8.8984375" style="24"/>
  </cols>
  <sheetData>
    <row r="4" spans="2:19" x14ac:dyDescent="0.25">
      <c r="B4" s="32" t="str">
        <f xml:space="preserve"> HYPERLINK("#'目次'!B34", "[28]")</f>
        <v>[28]</v>
      </c>
      <c r="C4" s="19" t="s">
        <v>546</v>
      </c>
    </row>
    <row r="7" spans="2:19" x14ac:dyDescent="0.25">
      <c r="C7" s="19" t="s">
        <v>11</v>
      </c>
    </row>
    <row r="8" spans="2:19" ht="50.4" x14ac:dyDescent="0.25">
      <c r="D8" s="63"/>
      <c r="E8" s="64"/>
      <c r="F8" s="64"/>
      <c r="G8" s="38" t="s">
        <v>12</v>
      </c>
      <c r="H8" s="33" t="s">
        <v>547</v>
      </c>
      <c r="I8" s="5" t="s">
        <v>548</v>
      </c>
      <c r="J8" s="5" t="s">
        <v>549</v>
      </c>
      <c r="K8" s="5" t="s">
        <v>550</v>
      </c>
      <c r="L8" s="5" t="s">
        <v>551</v>
      </c>
      <c r="M8" s="5" t="s">
        <v>552</v>
      </c>
      <c r="N8" s="5" t="s">
        <v>553</v>
      </c>
      <c r="O8" s="5" t="s">
        <v>37</v>
      </c>
      <c r="P8" s="5" t="s">
        <v>231</v>
      </c>
      <c r="Q8" s="5" t="s">
        <v>554</v>
      </c>
      <c r="R8" s="5" t="s">
        <v>555</v>
      </c>
      <c r="S8" s="29" t="s">
        <v>556</v>
      </c>
    </row>
    <row r="9" spans="2:19" x14ac:dyDescent="0.25">
      <c r="D9" s="65"/>
      <c r="E9" s="66"/>
      <c r="F9" s="66"/>
      <c r="G9" s="37"/>
      <c r="H9" s="34"/>
      <c r="I9" s="4"/>
      <c r="J9" s="4"/>
      <c r="K9" s="4"/>
      <c r="L9" s="4"/>
      <c r="M9" s="4"/>
      <c r="N9" s="4"/>
      <c r="O9" s="4"/>
      <c r="P9" s="4"/>
      <c r="Q9" s="4"/>
      <c r="R9" s="4"/>
      <c r="S9" s="26"/>
    </row>
    <row r="10" spans="2:19" x14ac:dyDescent="0.25">
      <c r="D10" s="30"/>
      <c r="E10" s="28" t="s">
        <v>12</v>
      </c>
      <c r="F10" s="36"/>
      <c r="G10" s="27">
        <v>1496</v>
      </c>
      <c r="H10" s="3">
        <v>78</v>
      </c>
      <c r="I10" s="3">
        <v>43</v>
      </c>
      <c r="J10" s="3">
        <v>539</v>
      </c>
      <c r="K10" s="3">
        <v>84</v>
      </c>
      <c r="L10" s="3">
        <v>247</v>
      </c>
      <c r="M10" s="3">
        <v>463</v>
      </c>
      <c r="N10" s="3">
        <v>25</v>
      </c>
      <c r="O10" s="3">
        <v>9</v>
      </c>
      <c r="P10" s="3">
        <v>8</v>
      </c>
      <c r="Q10" s="3">
        <v>744</v>
      </c>
      <c r="R10" s="3">
        <v>744</v>
      </c>
      <c r="S10" s="41">
        <v>623</v>
      </c>
    </row>
    <row r="11" spans="2:19" x14ac:dyDescent="0.25">
      <c r="D11" s="67" t="s">
        <v>21</v>
      </c>
      <c r="E11" s="10" t="s">
        <v>13</v>
      </c>
      <c r="F11" s="7"/>
      <c r="G11" s="11">
        <v>64</v>
      </c>
      <c r="H11" s="13">
        <v>4</v>
      </c>
      <c r="I11" s="1">
        <v>3</v>
      </c>
      <c r="J11" s="1">
        <v>18</v>
      </c>
      <c r="K11" s="1">
        <v>3</v>
      </c>
      <c r="L11" s="1">
        <v>10</v>
      </c>
      <c r="M11" s="1">
        <v>24</v>
      </c>
      <c r="N11" s="1">
        <v>1</v>
      </c>
      <c r="O11" s="1">
        <v>0</v>
      </c>
      <c r="P11" s="1">
        <v>1</v>
      </c>
      <c r="Q11" s="1">
        <v>28</v>
      </c>
      <c r="R11" s="1">
        <v>35</v>
      </c>
      <c r="S11" s="16">
        <v>21</v>
      </c>
    </row>
    <row r="12" spans="2:19" x14ac:dyDescent="0.25">
      <c r="D12" s="68"/>
      <c r="E12" s="8" t="s">
        <v>14</v>
      </c>
      <c r="F12" s="9"/>
      <c r="G12" s="12">
        <v>120</v>
      </c>
      <c r="H12" s="14">
        <v>6</v>
      </c>
      <c r="I12" s="2">
        <v>2</v>
      </c>
      <c r="J12" s="2">
        <v>49</v>
      </c>
      <c r="K12" s="2">
        <v>11</v>
      </c>
      <c r="L12" s="2">
        <v>21</v>
      </c>
      <c r="M12" s="2">
        <v>29</v>
      </c>
      <c r="N12" s="2">
        <v>1</v>
      </c>
      <c r="O12" s="2">
        <v>1</v>
      </c>
      <c r="P12" s="2">
        <v>0</v>
      </c>
      <c r="Q12" s="2">
        <v>68</v>
      </c>
      <c r="R12" s="2">
        <v>52</v>
      </c>
      <c r="S12" s="15">
        <v>60</v>
      </c>
    </row>
    <row r="13" spans="2:19" x14ac:dyDescent="0.25">
      <c r="D13" s="68"/>
      <c r="E13" s="8" t="s">
        <v>15</v>
      </c>
      <c r="F13" s="9"/>
      <c r="G13" s="12">
        <v>417</v>
      </c>
      <c r="H13" s="14">
        <v>23</v>
      </c>
      <c r="I13" s="2">
        <v>12</v>
      </c>
      <c r="J13" s="2">
        <v>153</v>
      </c>
      <c r="K13" s="2">
        <v>25</v>
      </c>
      <c r="L13" s="2">
        <v>66</v>
      </c>
      <c r="M13" s="2">
        <v>120</v>
      </c>
      <c r="N13" s="2">
        <v>14</v>
      </c>
      <c r="O13" s="2">
        <v>3</v>
      </c>
      <c r="P13" s="2">
        <v>1</v>
      </c>
      <c r="Q13" s="2">
        <v>213</v>
      </c>
      <c r="R13" s="2">
        <v>203</v>
      </c>
      <c r="S13" s="15">
        <v>178</v>
      </c>
    </row>
    <row r="14" spans="2:19" x14ac:dyDescent="0.25">
      <c r="D14" s="68"/>
      <c r="E14" s="8" t="s">
        <v>16</v>
      </c>
      <c r="F14" s="9"/>
      <c r="G14" s="12">
        <v>308</v>
      </c>
      <c r="H14" s="14">
        <v>10</v>
      </c>
      <c r="I14" s="2">
        <v>8</v>
      </c>
      <c r="J14" s="2">
        <v>116</v>
      </c>
      <c r="K14" s="2">
        <v>14</v>
      </c>
      <c r="L14" s="2">
        <v>52</v>
      </c>
      <c r="M14" s="2">
        <v>98</v>
      </c>
      <c r="N14" s="2">
        <v>5</v>
      </c>
      <c r="O14" s="2">
        <v>2</v>
      </c>
      <c r="P14" s="2">
        <v>3</v>
      </c>
      <c r="Q14" s="2">
        <v>148</v>
      </c>
      <c r="R14" s="2">
        <v>157</v>
      </c>
      <c r="S14" s="15">
        <v>130</v>
      </c>
    </row>
    <row r="15" spans="2:19" x14ac:dyDescent="0.25">
      <c r="D15" s="68"/>
      <c r="E15" s="8" t="s">
        <v>17</v>
      </c>
      <c r="F15" s="9"/>
      <c r="G15" s="12">
        <v>220</v>
      </c>
      <c r="H15" s="14">
        <v>13</v>
      </c>
      <c r="I15" s="2">
        <v>11</v>
      </c>
      <c r="J15" s="2">
        <v>61</v>
      </c>
      <c r="K15" s="2">
        <v>7</v>
      </c>
      <c r="L15" s="2">
        <v>63</v>
      </c>
      <c r="M15" s="2">
        <v>58</v>
      </c>
      <c r="N15" s="2">
        <v>3</v>
      </c>
      <c r="O15" s="2">
        <v>2</v>
      </c>
      <c r="P15" s="2">
        <v>2</v>
      </c>
      <c r="Q15" s="2">
        <v>92</v>
      </c>
      <c r="R15" s="2">
        <v>126</v>
      </c>
      <c r="S15" s="15">
        <v>68</v>
      </c>
    </row>
    <row r="16" spans="2:19" x14ac:dyDescent="0.25">
      <c r="D16" s="68"/>
      <c r="E16" s="8" t="s">
        <v>18</v>
      </c>
      <c r="F16" s="9"/>
      <c r="G16" s="12">
        <v>99</v>
      </c>
      <c r="H16" s="14">
        <v>3</v>
      </c>
      <c r="I16" s="2">
        <v>1</v>
      </c>
      <c r="J16" s="2">
        <v>38</v>
      </c>
      <c r="K16" s="2">
        <v>8</v>
      </c>
      <c r="L16" s="2">
        <v>11</v>
      </c>
      <c r="M16" s="2">
        <v>38</v>
      </c>
      <c r="N16" s="2">
        <v>0</v>
      </c>
      <c r="O16" s="2">
        <v>0</v>
      </c>
      <c r="P16" s="2">
        <v>0</v>
      </c>
      <c r="Q16" s="2">
        <v>50</v>
      </c>
      <c r="R16" s="2">
        <v>49</v>
      </c>
      <c r="S16" s="15">
        <v>46</v>
      </c>
    </row>
    <row r="17" spans="4:19" x14ac:dyDescent="0.25">
      <c r="D17" s="68"/>
      <c r="E17" s="8" t="s">
        <v>19</v>
      </c>
      <c r="F17" s="9"/>
      <c r="G17" s="12">
        <v>48</v>
      </c>
      <c r="H17" s="14">
        <v>6</v>
      </c>
      <c r="I17" s="2">
        <v>1</v>
      </c>
      <c r="J17" s="2">
        <v>14</v>
      </c>
      <c r="K17" s="2">
        <v>4</v>
      </c>
      <c r="L17" s="2">
        <v>4</v>
      </c>
      <c r="M17" s="2">
        <v>18</v>
      </c>
      <c r="N17" s="2">
        <v>0</v>
      </c>
      <c r="O17" s="2">
        <v>1</v>
      </c>
      <c r="P17" s="2">
        <v>0</v>
      </c>
      <c r="Q17" s="2">
        <v>25</v>
      </c>
      <c r="R17" s="2">
        <v>23</v>
      </c>
      <c r="S17" s="15">
        <v>18</v>
      </c>
    </row>
    <row r="18" spans="4:19" x14ac:dyDescent="0.25">
      <c r="D18" s="68"/>
      <c r="E18" s="8" t="s">
        <v>20</v>
      </c>
      <c r="F18" s="9"/>
      <c r="G18" s="12">
        <v>220</v>
      </c>
      <c r="H18" s="14">
        <v>13</v>
      </c>
      <c r="I18" s="2">
        <v>5</v>
      </c>
      <c r="J18" s="2">
        <v>90</v>
      </c>
      <c r="K18" s="2">
        <v>12</v>
      </c>
      <c r="L18" s="2">
        <v>20</v>
      </c>
      <c r="M18" s="2">
        <v>78</v>
      </c>
      <c r="N18" s="2">
        <v>1</v>
      </c>
      <c r="O18" s="2">
        <v>0</v>
      </c>
      <c r="P18" s="2">
        <v>1</v>
      </c>
      <c r="Q18" s="2">
        <v>120</v>
      </c>
      <c r="R18" s="2">
        <v>99</v>
      </c>
      <c r="S18" s="15">
        <v>102</v>
      </c>
    </row>
    <row r="19" spans="4:19" x14ac:dyDescent="0.25">
      <c r="D19" s="67" t="s">
        <v>22</v>
      </c>
      <c r="E19" s="10" t="s">
        <v>23</v>
      </c>
      <c r="F19" s="7"/>
      <c r="G19" s="11">
        <v>327</v>
      </c>
      <c r="H19" s="13">
        <v>16</v>
      </c>
      <c r="I19" s="1">
        <v>8</v>
      </c>
      <c r="J19" s="1">
        <v>113</v>
      </c>
      <c r="K19" s="1">
        <v>19</v>
      </c>
      <c r="L19" s="1">
        <v>64</v>
      </c>
      <c r="M19" s="1">
        <v>99</v>
      </c>
      <c r="N19" s="1">
        <v>4</v>
      </c>
      <c r="O19" s="1">
        <v>3</v>
      </c>
      <c r="P19" s="1">
        <v>1</v>
      </c>
      <c r="Q19" s="1">
        <v>156</v>
      </c>
      <c r="R19" s="1">
        <v>170</v>
      </c>
      <c r="S19" s="16">
        <v>132</v>
      </c>
    </row>
    <row r="20" spans="4:19" x14ac:dyDescent="0.25">
      <c r="D20" s="68"/>
      <c r="E20" s="8" t="s">
        <v>24</v>
      </c>
      <c r="F20" s="9"/>
      <c r="G20" s="12">
        <v>54</v>
      </c>
      <c r="H20" s="14">
        <v>5</v>
      </c>
      <c r="I20" s="2">
        <v>2</v>
      </c>
      <c r="J20" s="2">
        <v>20</v>
      </c>
      <c r="K20" s="2">
        <v>2</v>
      </c>
      <c r="L20" s="2">
        <v>12</v>
      </c>
      <c r="M20" s="2">
        <v>11</v>
      </c>
      <c r="N20" s="2">
        <v>1</v>
      </c>
      <c r="O20" s="2">
        <v>1</v>
      </c>
      <c r="P20" s="2">
        <v>0</v>
      </c>
      <c r="Q20" s="2">
        <v>29</v>
      </c>
      <c r="R20" s="2">
        <v>25</v>
      </c>
      <c r="S20" s="15">
        <v>22</v>
      </c>
    </row>
    <row r="21" spans="4:19" x14ac:dyDescent="0.25">
      <c r="D21" s="68"/>
      <c r="E21" s="8" t="s">
        <v>25</v>
      </c>
      <c r="F21" s="9"/>
      <c r="G21" s="12">
        <v>273</v>
      </c>
      <c r="H21" s="14">
        <v>11</v>
      </c>
      <c r="I21" s="2">
        <v>6</v>
      </c>
      <c r="J21" s="2">
        <v>93</v>
      </c>
      <c r="K21" s="2">
        <v>17</v>
      </c>
      <c r="L21" s="2">
        <v>52</v>
      </c>
      <c r="M21" s="2">
        <v>88</v>
      </c>
      <c r="N21" s="2">
        <v>3</v>
      </c>
      <c r="O21" s="2">
        <v>2</v>
      </c>
      <c r="P21" s="2">
        <v>1</v>
      </c>
      <c r="Q21" s="2">
        <v>127</v>
      </c>
      <c r="R21" s="2">
        <v>145</v>
      </c>
      <c r="S21" s="15">
        <v>110</v>
      </c>
    </row>
    <row r="22" spans="4:19" x14ac:dyDescent="0.25">
      <c r="D22" s="68"/>
      <c r="E22" s="8" t="s">
        <v>26</v>
      </c>
      <c r="F22" s="9"/>
      <c r="G22" s="12">
        <v>1023</v>
      </c>
      <c r="H22" s="14">
        <v>58</v>
      </c>
      <c r="I22" s="2">
        <v>31</v>
      </c>
      <c r="J22" s="2">
        <v>367</v>
      </c>
      <c r="K22" s="2">
        <v>53</v>
      </c>
      <c r="L22" s="2">
        <v>160</v>
      </c>
      <c r="M22" s="2">
        <v>326</v>
      </c>
      <c r="N22" s="2">
        <v>18</v>
      </c>
      <c r="O22" s="2">
        <v>3</v>
      </c>
      <c r="P22" s="2">
        <v>7</v>
      </c>
      <c r="Q22" s="2">
        <v>509</v>
      </c>
      <c r="R22" s="2">
        <v>507</v>
      </c>
      <c r="S22" s="15">
        <v>420</v>
      </c>
    </row>
    <row r="23" spans="4:19" x14ac:dyDescent="0.25">
      <c r="D23" s="68"/>
      <c r="E23" s="8" t="s">
        <v>27</v>
      </c>
      <c r="F23" s="9"/>
      <c r="G23" s="12">
        <v>654</v>
      </c>
      <c r="H23" s="14">
        <v>40</v>
      </c>
      <c r="I23" s="2">
        <v>19</v>
      </c>
      <c r="J23" s="2">
        <v>221</v>
      </c>
      <c r="K23" s="2">
        <v>31</v>
      </c>
      <c r="L23" s="2">
        <v>120</v>
      </c>
      <c r="M23" s="2">
        <v>201</v>
      </c>
      <c r="N23" s="2">
        <v>14</v>
      </c>
      <c r="O23" s="2">
        <v>3</v>
      </c>
      <c r="P23" s="2">
        <v>5</v>
      </c>
      <c r="Q23" s="2">
        <v>311</v>
      </c>
      <c r="R23" s="2">
        <v>338</v>
      </c>
      <c r="S23" s="15">
        <v>252</v>
      </c>
    </row>
    <row r="24" spans="4:19" x14ac:dyDescent="0.25">
      <c r="D24" s="68"/>
      <c r="E24" s="8" t="s">
        <v>28</v>
      </c>
      <c r="F24" s="9"/>
      <c r="G24" s="12">
        <v>369</v>
      </c>
      <c r="H24" s="14">
        <v>18</v>
      </c>
      <c r="I24" s="2">
        <v>12</v>
      </c>
      <c r="J24" s="2">
        <v>146</v>
      </c>
      <c r="K24" s="2">
        <v>22</v>
      </c>
      <c r="L24" s="2">
        <v>40</v>
      </c>
      <c r="M24" s="2">
        <v>125</v>
      </c>
      <c r="N24" s="2">
        <v>4</v>
      </c>
      <c r="O24" s="2">
        <v>0</v>
      </c>
      <c r="P24" s="2">
        <v>2</v>
      </c>
      <c r="Q24" s="2">
        <v>198</v>
      </c>
      <c r="R24" s="2">
        <v>169</v>
      </c>
      <c r="S24" s="15">
        <v>168</v>
      </c>
    </row>
    <row r="25" spans="4:19" x14ac:dyDescent="0.25">
      <c r="D25" s="68"/>
      <c r="E25" s="8" t="s">
        <v>29</v>
      </c>
      <c r="F25" s="9"/>
      <c r="G25" s="12">
        <v>146</v>
      </c>
      <c r="H25" s="14">
        <v>4</v>
      </c>
      <c r="I25" s="2">
        <v>4</v>
      </c>
      <c r="J25" s="2">
        <v>59</v>
      </c>
      <c r="K25" s="2">
        <v>12</v>
      </c>
      <c r="L25" s="2">
        <v>23</v>
      </c>
      <c r="M25" s="2">
        <v>38</v>
      </c>
      <c r="N25" s="2">
        <v>3</v>
      </c>
      <c r="O25" s="2">
        <v>3</v>
      </c>
      <c r="P25" s="2">
        <v>0</v>
      </c>
      <c r="Q25" s="2">
        <v>79</v>
      </c>
      <c r="R25" s="2">
        <v>67</v>
      </c>
      <c r="S25" s="15">
        <v>71</v>
      </c>
    </row>
    <row r="26" spans="4:19" x14ac:dyDescent="0.25">
      <c r="D26" s="67" t="s">
        <v>30</v>
      </c>
      <c r="E26" s="10" t="s">
        <v>31</v>
      </c>
      <c r="F26" s="7"/>
      <c r="G26" s="11">
        <v>750</v>
      </c>
      <c r="H26" s="13">
        <v>33</v>
      </c>
      <c r="I26" s="1">
        <v>21</v>
      </c>
      <c r="J26" s="1">
        <v>265</v>
      </c>
      <c r="K26" s="1">
        <v>42</v>
      </c>
      <c r="L26" s="1">
        <v>118</v>
      </c>
      <c r="M26" s="1">
        <v>245</v>
      </c>
      <c r="N26" s="1">
        <v>15</v>
      </c>
      <c r="O26" s="1">
        <v>6</v>
      </c>
      <c r="P26" s="1">
        <v>5</v>
      </c>
      <c r="Q26" s="1">
        <v>361</v>
      </c>
      <c r="R26" s="1">
        <v>384</v>
      </c>
      <c r="S26" s="16">
        <v>307</v>
      </c>
    </row>
    <row r="27" spans="4:19" x14ac:dyDescent="0.25">
      <c r="D27" s="68"/>
      <c r="E27" s="8" t="s">
        <v>32</v>
      </c>
      <c r="F27" s="9"/>
      <c r="G27" s="12">
        <v>746</v>
      </c>
      <c r="H27" s="14">
        <v>45</v>
      </c>
      <c r="I27" s="2">
        <v>22</v>
      </c>
      <c r="J27" s="2">
        <v>274</v>
      </c>
      <c r="K27" s="2">
        <v>42</v>
      </c>
      <c r="L27" s="2">
        <v>129</v>
      </c>
      <c r="M27" s="2">
        <v>218</v>
      </c>
      <c r="N27" s="2">
        <v>10</v>
      </c>
      <c r="O27" s="2">
        <v>3</v>
      </c>
      <c r="P27" s="2">
        <v>3</v>
      </c>
      <c r="Q27" s="2">
        <v>383</v>
      </c>
      <c r="R27" s="2">
        <v>360</v>
      </c>
      <c r="S27" s="15">
        <v>316</v>
      </c>
    </row>
    <row r="28" spans="4:19" x14ac:dyDescent="0.25">
      <c r="D28" s="67" t="s">
        <v>33</v>
      </c>
      <c r="E28" s="10" t="s">
        <v>34</v>
      </c>
      <c r="F28" s="7"/>
      <c r="G28" s="11">
        <v>1182</v>
      </c>
      <c r="H28" s="13">
        <v>66</v>
      </c>
      <c r="I28" s="1">
        <v>34</v>
      </c>
      <c r="J28" s="1">
        <v>415</v>
      </c>
      <c r="K28" s="1">
        <v>73</v>
      </c>
      <c r="L28" s="1">
        <v>178</v>
      </c>
      <c r="M28" s="1">
        <v>383</v>
      </c>
      <c r="N28" s="1">
        <v>20</v>
      </c>
      <c r="O28" s="1">
        <v>6</v>
      </c>
      <c r="P28" s="1">
        <v>7</v>
      </c>
      <c r="Q28" s="1">
        <v>588</v>
      </c>
      <c r="R28" s="1">
        <v>587</v>
      </c>
      <c r="S28" s="16">
        <v>488</v>
      </c>
    </row>
    <row r="29" spans="4:19" x14ac:dyDescent="0.25">
      <c r="D29" s="68"/>
      <c r="E29" s="8" t="s">
        <v>35</v>
      </c>
      <c r="F29" s="9"/>
      <c r="G29" s="12">
        <v>137</v>
      </c>
      <c r="H29" s="14">
        <v>9</v>
      </c>
      <c r="I29" s="2">
        <v>4</v>
      </c>
      <c r="J29" s="2">
        <v>76</v>
      </c>
      <c r="K29" s="2">
        <v>10</v>
      </c>
      <c r="L29" s="2">
        <v>4</v>
      </c>
      <c r="M29" s="2">
        <v>31</v>
      </c>
      <c r="N29" s="2">
        <v>1</v>
      </c>
      <c r="O29" s="2">
        <v>2</v>
      </c>
      <c r="P29" s="2">
        <v>0</v>
      </c>
      <c r="Q29" s="2">
        <v>99</v>
      </c>
      <c r="R29" s="2">
        <v>38</v>
      </c>
      <c r="S29" s="15">
        <v>86</v>
      </c>
    </row>
    <row r="30" spans="4:19" x14ac:dyDescent="0.25">
      <c r="D30" s="68"/>
      <c r="E30" s="8" t="s">
        <v>36</v>
      </c>
      <c r="F30" s="9"/>
      <c r="G30" s="12">
        <v>129</v>
      </c>
      <c r="H30" s="14">
        <v>2</v>
      </c>
      <c r="I30" s="2">
        <v>3</v>
      </c>
      <c r="J30" s="2">
        <v>28</v>
      </c>
      <c r="K30" s="2">
        <v>1</v>
      </c>
      <c r="L30" s="2">
        <v>56</v>
      </c>
      <c r="M30" s="2">
        <v>35</v>
      </c>
      <c r="N30" s="2">
        <v>2</v>
      </c>
      <c r="O30" s="2">
        <v>1</v>
      </c>
      <c r="P30" s="2">
        <v>1</v>
      </c>
      <c r="Q30" s="2">
        <v>34</v>
      </c>
      <c r="R30" s="2">
        <v>94</v>
      </c>
      <c r="S30" s="15">
        <v>29</v>
      </c>
    </row>
    <row r="31" spans="4:19" x14ac:dyDescent="0.25">
      <c r="D31" s="68"/>
      <c r="E31" s="8" t="s">
        <v>37</v>
      </c>
      <c r="F31" s="9"/>
      <c r="G31" s="12">
        <v>5</v>
      </c>
      <c r="H31" s="14">
        <v>0</v>
      </c>
      <c r="I31" s="2">
        <v>0</v>
      </c>
      <c r="J31" s="2">
        <v>2</v>
      </c>
      <c r="K31" s="2">
        <v>0</v>
      </c>
      <c r="L31" s="2">
        <v>1</v>
      </c>
      <c r="M31" s="2">
        <v>2</v>
      </c>
      <c r="N31" s="2">
        <v>0</v>
      </c>
      <c r="O31" s="2">
        <v>0</v>
      </c>
      <c r="P31" s="2">
        <v>0</v>
      </c>
      <c r="Q31" s="2">
        <v>2</v>
      </c>
      <c r="R31" s="2">
        <v>3</v>
      </c>
      <c r="S31" s="15">
        <v>2</v>
      </c>
    </row>
    <row r="32" spans="4:19" x14ac:dyDescent="0.25">
      <c r="D32" s="68"/>
      <c r="E32" s="8" t="s">
        <v>38</v>
      </c>
      <c r="F32" s="9"/>
      <c r="G32" s="12">
        <v>43</v>
      </c>
      <c r="H32" s="14">
        <v>1</v>
      </c>
      <c r="I32" s="2">
        <v>2</v>
      </c>
      <c r="J32" s="2">
        <v>18</v>
      </c>
      <c r="K32" s="2">
        <v>0</v>
      </c>
      <c r="L32" s="2">
        <v>8</v>
      </c>
      <c r="M32" s="2">
        <v>12</v>
      </c>
      <c r="N32" s="2">
        <v>2</v>
      </c>
      <c r="O32" s="2">
        <v>0</v>
      </c>
      <c r="P32" s="2">
        <v>0</v>
      </c>
      <c r="Q32" s="2">
        <v>21</v>
      </c>
      <c r="R32" s="2">
        <v>22</v>
      </c>
      <c r="S32" s="15">
        <v>18</v>
      </c>
    </row>
    <row r="33" spans="4:19" x14ac:dyDescent="0.25">
      <c r="D33" s="68"/>
      <c r="E33" s="8" t="s">
        <v>39</v>
      </c>
      <c r="F33" s="9"/>
      <c r="G33" s="12">
        <v>0</v>
      </c>
      <c r="H33" s="14">
        <v>0</v>
      </c>
      <c r="I33" s="2">
        <v>0</v>
      </c>
      <c r="J33" s="2">
        <v>0</v>
      </c>
      <c r="K33" s="2">
        <v>0</v>
      </c>
      <c r="L33" s="2">
        <v>0</v>
      </c>
      <c r="M33" s="2">
        <v>0</v>
      </c>
      <c r="N33" s="2">
        <v>0</v>
      </c>
      <c r="O33" s="2">
        <v>0</v>
      </c>
      <c r="P33" s="2">
        <v>0</v>
      </c>
      <c r="Q33" s="2">
        <v>0</v>
      </c>
      <c r="R33" s="2">
        <v>0</v>
      </c>
      <c r="S33" s="15">
        <v>0</v>
      </c>
    </row>
    <row r="34" spans="4:19" x14ac:dyDescent="0.25">
      <c r="D34" s="67" t="s">
        <v>40</v>
      </c>
      <c r="E34" s="10" t="s">
        <v>41</v>
      </c>
      <c r="F34" s="7"/>
      <c r="G34" s="11">
        <v>750</v>
      </c>
      <c r="H34" s="13">
        <v>33</v>
      </c>
      <c r="I34" s="1">
        <v>21</v>
      </c>
      <c r="J34" s="1">
        <v>265</v>
      </c>
      <c r="K34" s="1">
        <v>42</v>
      </c>
      <c r="L34" s="1">
        <v>118</v>
      </c>
      <c r="M34" s="1">
        <v>245</v>
      </c>
      <c r="N34" s="1">
        <v>15</v>
      </c>
      <c r="O34" s="1">
        <v>6</v>
      </c>
      <c r="P34" s="1">
        <v>5</v>
      </c>
      <c r="Q34" s="1">
        <v>361</v>
      </c>
      <c r="R34" s="1">
        <v>384</v>
      </c>
      <c r="S34" s="16">
        <v>307</v>
      </c>
    </row>
    <row r="35" spans="4:19" x14ac:dyDescent="0.25">
      <c r="D35" s="68"/>
      <c r="E35" s="8" t="s">
        <v>34</v>
      </c>
      <c r="F35" s="9"/>
      <c r="G35" s="12">
        <v>588</v>
      </c>
      <c r="H35" s="14">
        <v>29</v>
      </c>
      <c r="I35" s="2">
        <v>16</v>
      </c>
      <c r="J35" s="2">
        <v>208</v>
      </c>
      <c r="K35" s="2">
        <v>32</v>
      </c>
      <c r="L35" s="2">
        <v>85</v>
      </c>
      <c r="M35" s="2">
        <v>198</v>
      </c>
      <c r="N35" s="2">
        <v>12</v>
      </c>
      <c r="O35" s="2">
        <v>4</v>
      </c>
      <c r="P35" s="2">
        <v>4</v>
      </c>
      <c r="Q35" s="2">
        <v>285</v>
      </c>
      <c r="R35" s="2">
        <v>299</v>
      </c>
      <c r="S35" s="15">
        <v>240</v>
      </c>
    </row>
    <row r="36" spans="4:19" x14ac:dyDescent="0.25">
      <c r="D36" s="68"/>
      <c r="E36" s="8" t="s">
        <v>35</v>
      </c>
      <c r="F36" s="9"/>
      <c r="G36" s="12">
        <v>72</v>
      </c>
      <c r="H36" s="14">
        <v>2</v>
      </c>
      <c r="I36" s="2">
        <v>1</v>
      </c>
      <c r="J36" s="2">
        <v>36</v>
      </c>
      <c r="K36" s="2">
        <v>9</v>
      </c>
      <c r="L36" s="2">
        <v>1</v>
      </c>
      <c r="M36" s="2">
        <v>20</v>
      </c>
      <c r="N36" s="2">
        <v>1</v>
      </c>
      <c r="O36" s="2">
        <v>2</v>
      </c>
      <c r="P36" s="2">
        <v>0</v>
      </c>
      <c r="Q36" s="2">
        <v>48</v>
      </c>
      <c r="R36" s="2">
        <v>24</v>
      </c>
      <c r="S36" s="15">
        <v>45</v>
      </c>
    </row>
    <row r="37" spans="4:19" x14ac:dyDescent="0.25">
      <c r="D37" s="68"/>
      <c r="E37" s="8" t="s">
        <v>36</v>
      </c>
      <c r="F37" s="9"/>
      <c r="G37" s="12">
        <v>62</v>
      </c>
      <c r="H37" s="14">
        <v>2</v>
      </c>
      <c r="I37" s="2">
        <v>2</v>
      </c>
      <c r="J37" s="2">
        <v>10</v>
      </c>
      <c r="K37" s="2">
        <v>1</v>
      </c>
      <c r="L37" s="2">
        <v>27</v>
      </c>
      <c r="M37" s="2">
        <v>18</v>
      </c>
      <c r="N37" s="2">
        <v>1</v>
      </c>
      <c r="O37" s="2">
        <v>0</v>
      </c>
      <c r="P37" s="2">
        <v>1</v>
      </c>
      <c r="Q37" s="2">
        <v>15</v>
      </c>
      <c r="R37" s="2">
        <v>46</v>
      </c>
      <c r="S37" s="15">
        <v>11</v>
      </c>
    </row>
    <row r="38" spans="4:19" x14ac:dyDescent="0.25">
      <c r="D38" s="68"/>
      <c r="E38" s="8" t="s">
        <v>38</v>
      </c>
      <c r="F38" s="9"/>
      <c r="G38" s="12">
        <v>25</v>
      </c>
      <c r="H38" s="14">
        <v>0</v>
      </c>
      <c r="I38" s="2">
        <v>2</v>
      </c>
      <c r="J38" s="2">
        <v>10</v>
      </c>
      <c r="K38" s="2">
        <v>0</v>
      </c>
      <c r="L38" s="2">
        <v>5</v>
      </c>
      <c r="M38" s="2">
        <v>7</v>
      </c>
      <c r="N38" s="2">
        <v>1</v>
      </c>
      <c r="O38" s="2">
        <v>0</v>
      </c>
      <c r="P38" s="2">
        <v>0</v>
      </c>
      <c r="Q38" s="2">
        <v>12</v>
      </c>
      <c r="R38" s="2">
        <v>13</v>
      </c>
      <c r="S38" s="15">
        <v>10</v>
      </c>
    </row>
    <row r="39" spans="4:19" x14ac:dyDescent="0.25">
      <c r="D39" s="68"/>
      <c r="E39" s="8" t="s">
        <v>37</v>
      </c>
      <c r="F39" s="9"/>
      <c r="G39" s="12">
        <v>3</v>
      </c>
      <c r="H39" s="14">
        <v>0</v>
      </c>
      <c r="I39" s="2">
        <v>0</v>
      </c>
      <c r="J39" s="2">
        <v>1</v>
      </c>
      <c r="K39" s="2">
        <v>0</v>
      </c>
      <c r="L39" s="2">
        <v>0</v>
      </c>
      <c r="M39" s="2">
        <v>2</v>
      </c>
      <c r="N39" s="2">
        <v>0</v>
      </c>
      <c r="O39" s="2">
        <v>0</v>
      </c>
      <c r="P39" s="2">
        <v>0</v>
      </c>
      <c r="Q39" s="2">
        <v>1</v>
      </c>
      <c r="R39" s="2">
        <v>2</v>
      </c>
      <c r="S39" s="15">
        <v>1</v>
      </c>
    </row>
    <row r="40" spans="4:19" x14ac:dyDescent="0.25">
      <c r="D40" s="68"/>
      <c r="E40" s="8" t="s">
        <v>39</v>
      </c>
      <c r="F40" s="9"/>
      <c r="G40" s="12">
        <v>0</v>
      </c>
      <c r="H40" s="14">
        <v>0</v>
      </c>
      <c r="I40" s="2">
        <v>0</v>
      </c>
      <c r="J40" s="2">
        <v>0</v>
      </c>
      <c r="K40" s="2">
        <v>0</v>
      </c>
      <c r="L40" s="2">
        <v>0</v>
      </c>
      <c r="M40" s="2">
        <v>0</v>
      </c>
      <c r="N40" s="2">
        <v>0</v>
      </c>
      <c r="O40" s="2">
        <v>0</v>
      </c>
      <c r="P40" s="2">
        <v>0</v>
      </c>
      <c r="Q40" s="2">
        <v>0</v>
      </c>
      <c r="R40" s="2">
        <v>0</v>
      </c>
      <c r="S40" s="15">
        <v>0</v>
      </c>
    </row>
    <row r="41" spans="4:19" x14ac:dyDescent="0.25">
      <c r="D41" s="68"/>
      <c r="E41" s="8" t="s">
        <v>42</v>
      </c>
      <c r="F41" s="9"/>
      <c r="G41" s="12">
        <v>746</v>
      </c>
      <c r="H41" s="14">
        <v>45</v>
      </c>
      <c r="I41" s="2">
        <v>22</v>
      </c>
      <c r="J41" s="2">
        <v>274</v>
      </c>
      <c r="K41" s="2">
        <v>42</v>
      </c>
      <c r="L41" s="2">
        <v>129</v>
      </c>
      <c r="M41" s="2">
        <v>218</v>
      </c>
      <c r="N41" s="2">
        <v>10</v>
      </c>
      <c r="O41" s="2">
        <v>3</v>
      </c>
      <c r="P41" s="2">
        <v>3</v>
      </c>
      <c r="Q41" s="2">
        <v>383</v>
      </c>
      <c r="R41" s="2">
        <v>360</v>
      </c>
      <c r="S41" s="15">
        <v>316</v>
      </c>
    </row>
    <row r="42" spans="4:19" x14ac:dyDescent="0.25">
      <c r="D42" s="68"/>
      <c r="E42" s="8" t="s">
        <v>34</v>
      </c>
      <c r="F42" s="9"/>
      <c r="G42" s="12">
        <v>594</v>
      </c>
      <c r="H42" s="14">
        <v>37</v>
      </c>
      <c r="I42" s="2">
        <v>18</v>
      </c>
      <c r="J42" s="2">
        <v>207</v>
      </c>
      <c r="K42" s="2">
        <v>41</v>
      </c>
      <c r="L42" s="2">
        <v>93</v>
      </c>
      <c r="M42" s="2">
        <v>185</v>
      </c>
      <c r="N42" s="2">
        <v>8</v>
      </c>
      <c r="O42" s="2">
        <v>2</v>
      </c>
      <c r="P42" s="2">
        <v>3</v>
      </c>
      <c r="Q42" s="2">
        <v>303</v>
      </c>
      <c r="R42" s="2">
        <v>288</v>
      </c>
      <c r="S42" s="15">
        <v>248</v>
      </c>
    </row>
    <row r="43" spans="4:19" x14ac:dyDescent="0.25">
      <c r="D43" s="68"/>
      <c r="E43" s="8" t="s">
        <v>35</v>
      </c>
      <c r="F43" s="9"/>
      <c r="G43" s="12">
        <v>65</v>
      </c>
      <c r="H43" s="14">
        <v>7</v>
      </c>
      <c r="I43" s="2">
        <v>3</v>
      </c>
      <c r="J43" s="2">
        <v>40</v>
      </c>
      <c r="K43" s="2">
        <v>1</v>
      </c>
      <c r="L43" s="2">
        <v>3</v>
      </c>
      <c r="M43" s="2">
        <v>11</v>
      </c>
      <c r="N43" s="2">
        <v>0</v>
      </c>
      <c r="O43" s="2">
        <v>0</v>
      </c>
      <c r="P43" s="2">
        <v>0</v>
      </c>
      <c r="Q43" s="2">
        <v>51</v>
      </c>
      <c r="R43" s="2">
        <v>14</v>
      </c>
      <c r="S43" s="15">
        <v>41</v>
      </c>
    </row>
    <row r="44" spans="4:19" x14ac:dyDescent="0.25">
      <c r="D44" s="68"/>
      <c r="E44" s="8" t="s">
        <v>36</v>
      </c>
      <c r="F44" s="9"/>
      <c r="G44" s="12">
        <v>67</v>
      </c>
      <c r="H44" s="14">
        <v>0</v>
      </c>
      <c r="I44" s="2">
        <v>1</v>
      </c>
      <c r="J44" s="2">
        <v>18</v>
      </c>
      <c r="K44" s="2">
        <v>0</v>
      </c>
      <c r="L44" s="2">
        <v>29</v>
      </c>
      <c r="M44" s="2">
        <v>17</v>
      </c>
      <c r="N44" s="2">
        <v>1</v>
      </c>
      <c r="O44" s="2">
        <v>1</v>
      </c>
      <c r="P44" s="2">
        <v>0</v>
      </c>
      <c r="Q44" s="2">
        <v>19</v>
      </c>
      <c r="R44" s="2">
        <v>48</v>
      </c>
      <c r="S44" s="15">
        <v>18</v>
      </c>
    </row>
    <row r="45" spans="4:19" x14ac:dyDescent="0.25">
      <c r="D45" s="68"/>
      <c r="E45" s="8" t="s">
        <v>38</v>
      </c>
      <c r="F45" s="9"/>
      <c r="G45" s="12">
        <v>18</v>
      </c>
      <c r="H45" s="14">
        <v>1</v>
      </c>
      <c r="I45" s="2">
        <v>0</v>
      </c>
      <c r="J45" s="2">
        <v>8</v>
      </c>
      <c r="K45" s="2">
        <v>0</v>
      </c>
      <c r="L45" s="2">
        <v>3</v>
      </c>
      <c r="M45" s="2">
        <v>5</v>
      </c>
      <c r="N45" s="2">
        <v>1</v>
      </c>
      <c r="O45" s="2">
        <v>0</v>
      </c>
      <c r="P45" s="2">
        <v>0</v>
      </c>
      <c r="Q45" s="2">
        <v>9</v>
      </c>
      <c r="R45" s="2">
        <v>9</v>
      </c>
      <c r="S45" s="15">
        <v>8</v>
      </c>
    </row>
    <row r="46" spans="4:19" x14ac:dyDescent="0.25">
      <c r="D46" s="68"/>
      <c r="E46" s="8" t="s">
        <v>37</v>
      </c>
      <c r="F46" s="9"/>
      <c r="G46" s="12">
        <v>2</v>
      </c>
      <c r="H46" s="14">
        <v>0</v>
      </c>
      <c r="I46" s="2">
        <v>0</v>
      </c>
      <c r="J46" s="2">
        <v>1</v>
      </c>
      <c r="K46" s="2">
        <v>0</v>
      </c>
      <c r="L46" s="2">
        <v>1</v>
      </c>
      <c r="M46" s="2">
        <v>0</v>
      </c>
      <c r="N46" s="2">
        <v>0</v>
      </c>
      <c r="O46" s="2">
        <v>0</v>
      </c>
      <c r="P46" s="2">
        <v>0</v>
      </c>
      <c r="Q46" s="2">
        <v>1</v>
      </c>
      <c r="R46" s="2">
        <v>1</v>
      </c>
      <c r="S46" s="15">
        <v>1</v>
      </c>
    </row>
    <row r="47" spans="4:19" x14ac:dyDescent="0.25">
      <c r="D47" s="68"/>
      <c r="E47" s="8" t="s">
        <v>39</v>
      </c>
      <c r="F47" s="9"/>
      <c r="G47" s="12">
        <v>0</v>
      </c>
      <c r="H47" s="14">
        <v>0</v>
      </c>
      <c r="I47" s="2">
        <v>0</v>
      </c>
      <c r="J47" s="2">
        <v>0</v>
      </c>
      <c r="K47" s="2">
        <v>0</v>
      </c>
      <c r="L47" s="2">
        <v>0</v>
      </c>
      <c r="M47" s="2">
        <v>0</v>
      </c>
      <c r="N47" s="2">
        <v>0</v>
      </c>
      <c r="O47" s="2">
        <v>0</v>
      </c>
      <c r="P47" s="2">
        <v>0</v>
      </c>
      <c r="Q47" s="2">
        <v>0</v>
      </c>
      <c r="R47" s="2">
        <v>0</v>
      </c>
      <c r="S47" s="15">
        <v>0</v>
      </c>
    </row>
    <row r="48" spans="4:19" x14ac:dyDescent="0.25">
      <c r="D48" s="67" t="s">
        <v>43</v>
      </c>
      <c r="E48" s="10" t="s">
        <v>44</v>
      </c>
      <c r="F48" s="7"/>
      <c r="G48" s="11">
        <v>309</v>
      </c>
      <c r="H48" s="13">
        <v>12</v>
      </c>
      <c r="I48" s="1">
        <v>9</v>
      </c>
      <c r="J48" s="1">
        <v>122</v>
      </c>
      <c r="K48" s="1">
        <v>11</v>
      </c>
      <c r="L48" s="1">
        <v>68</v>
      </c>
      <c r="M48" s="1">
        <v>78</v>
      </c>
      <c r="N48" s="1">
        <v>5</v>
      </c>
      <c r="O48" s="1">
        <v>3</v>
      </c>
      <c r="P48" s="1">
        <v>1</v>
      </c>
      <c r="Q48" s="1">
        <v>154</v>
      </c>
      <c r="R48" s="1">
        <v>154</v>
      </c>
      <c r="S48" s="16">
        <v>133</v>
      </c>
    </row>
    <row r="49" spans="4:19" x14ac:dyDescent="0.25">
      <c r="D49" s="68"/>
      <c r="E49" s="8" t="s">
        <v>45</v>
      </c>
      <c r="F49" s="9"/>
      <c r="G49" s="12">
        <v>149</v>
      </c>
      <c r="H49" s="14">
        <v>5</v>
      </c>
      <c r="I49" s="2">
        <v>6</v>
      </c>
      <c r="J49" s="2">
        <v>59</v>
      </c>
      <c r="K49" s="2">
        <v>7</v>
      </c>
      <c r="L49" s="2">
        <v>31</v>
      </c>
      <c r="M49" s="2">
        <v>37</v>
      </c>
      <c r="N49" s="2">
        <v>2</v>
      </c>
      <c r="O49" s="2">
        <v>2</v>
      </c>
      <c r="P49" s="2">
        <v>0</v>
      </c>
      <c r="Q49" s="2">
        <v>77</v>
      </c>
      <c r="R49" s="2">
        <v>72</v>
      </c>
      <c r="S49" s="15">
        <v>66</v>
      </c>
    </row>
    <row r="50" spans="4:19" x14ac:dyDescent="0.25">
      <c r="D50" s="68"/>
      <c r="E50" s="8" t="s">
        <v>46</v>
      </c>
      <c r="F50" s="9"/>
      <c r="G50" s="12">
        <v>160</v>
      </c>
      <c r="H50" s="14">
        <v>7</v>
      </c>
      <c r="I50" s="2">
        <v>3</v>
      </c>
      <c r="J50" s="2">
        <v>63</v>
      </c>
      <c r="K50" s="2">
        <v>4</v>
      </c>
      <c r="L50" s="2">
        <v>37</v>
      </c>
      <c r="M50" s="2">
        <v>41</v>
      </c>
      <c r="N50" s="2">
        <v>3</v>
      </c>
      <c r="O50" s="2">
        <v>1</v>
      </c>
      <c r="P50" s="2">
        <v>1</v>
      </c>
      <c r="Q50" s="2">
        <v>77</v>
      </c>
      <c r="R50" s="2">
        <v>82</v>
      </c>
      <c r="S50" s="15">
        <v>67</v>
      </c>
    </row>
    <row r="51" spans="4:19" x14ac:dyDescent="0.25">
      <c r="D51" s="68"/>
      <c r="E51" s="8" t="s">
        <v>47</v>
      </c>
      <c r="F51" s="9"/>
      <c r="G51" s="12">
        <v>1182</v>
      </c>
      <c r="H51" s="14">
        <v>66</v>
      </c>
      <c r="I51" s="2">
        <v>34</v>
      </c>
      <c r="J51" s="2">
        <v>415</v>
      </c>
      <c r="K51" s="2">
        <v>73</v>
      </c>
      <c r="L51" s="2">
        <v>178</v>
      </c>
      <c r="M51" s="2">
        <v>383</v>
      </c>
      <c r="N51" s="2">
        <v>20</v>
      </c>
      <c r="O51" s="2">
        <v>6</v>
      </c>
      <c r="P51" s="2">
        <v>7</v>
      </c>
      <c r="Q51" s="2">
        <v>588</v>
      </c>
      <c r="R51" s="2">
        <v>587</v>
      </c>
      <c r="S51" s="15">
        <v>488</v>
      </c>
    </row>
    <row r="52" spans="4:19" x14ac:dyDescent="0.25">
      <c r="D52" s="68"/>
      <c r="E52" s="8" t="s">
        <v>48</v>
      </c>
      <c r="F52" s="9"/>
      <c r="G52" s="12">
        <v>175</v>
      </c>
      <c r="H52" s="14">
        <v>9</v>
      </c>
      <c r="I52" s="2">
        <v>3</v>
      </c>
      <c r="J52" s="2">
        <v>64</v>
      </c>
      <c r="K52" s="2">
        <v>4</v>
      </c>
      <c r="L52" s="2">
        <v>35</v>
      </c>
      <c r="M52" s="2">
        <v>58</v>
      </c>
      <c r="N52" s="2">
        <v>2</v>
      </c>
      <c r="O52" s="2">
        <v>0</v>
      </c>
      <c r="P52" s="2">
        <v>0</v>
      </c>
      <c r="Q52" s="2">
        <v>80</v>
      </c>
      <c r="R52" s="2">
        <v>95</v>
      </c>
      <c r="S52" s="15">
        <v>68</v>
      </c>
    </row>
    <row r="53" spans="4:19" x14ac:dyDescent="0.25">
      <c r="D53" s="68"/>
      <c r="E53" s="8" t="s">
        <v>49</v>
      </c>
      <c r="F53" s="9"/>
      <c r="G53" s="12">
        <v>169</v>
      </c>
      <c r="H53" s="14">
        <v>13</v>
      </c>
      <c r="I53" s="2">
        <v>8</v>
      </c>
      <c r="J53" s="2">
        <v>57</v>
      </c>
      <c r="K53" s="2">
        <v>10</v>
      </c>
      <c r="L53" s="2">
        <v>31</v>
      </c>
      <c r="M53" s="2">
        <v>45</v>
      </c>
      <c r="N53" s="2">
        <v>3</v>
      </c>
      <c r="O53" s="2">
        <v>0</v>
      </c>
      <c r="P53" s="2">
        <v>2</v>
      </c>
      <c r="Q53" s="2">
        <v>88</v>
      </c>
      <c r="R53" s="2">
        <v>79</v>
      </c>
      <c r="S53" s="15">
        <v>67</v>
      </c>
    </row>
    <row r="54" spans="4:19" x14ac:dyDescent="0.25">
      <c r="D54" s="68"/>
      <c r="E54" s="8" t="s">
        <v>50</v>
      </c>
      <c r="F54" s="9"/>
      <c r="G54" s="12">
        <v>176</v>
      </c>
      <c r="H54" s="14">
        <v>12</v>
      </c>
      <c r="I54" s="2">
        <v>3</v>
      </c>
      <c r="J54" s="2">
        <v>59</v>
      </c>
      <c r="K54" s="2">
        <v>14</v>
      </c>
      <c r="L54" s="2">
        <v>31</v>
      </c>
      <c r="M54" s="2">
        <v>47</v>
      </c>
      <c r="N54" s="2">
        <v>4</v>
      </c>
      <c r="O54" s="2">
        <v>3</v>
      </c>
      <c r="P54" s="2">
        <v>3</v>
      </c>
      <c r="Q54" s="2">
        <v>88</v>
      </c>
      <c r="R54" s="2">
        <v>85</v>
      </c>
      <c r="S54" s="15">
        <v>73</v>
      </c>
    </row>
    <row r="55" spans="4:19" x14ac:dyDescent="0.25">
      <c r="D55" s="68"/>
      <c r="E55" s="8" t="s">
        <v>51</v>
      </c>
      <c r="F55" s="9"/>
      <c r="G55" s="12">
        <v>183</v>
      </c>
      <c r="H55" s="14">
        <v>12</v>
      </c>
      <c r="I55" s="2">
        <v>3</v>
      </c>
      <c r="J55" s="2">
        <v>59</v>
      </c>
      <c r="K55" s="2">
        <v>11</v>
      </c>
      <c r="L55" s="2">
        <v>32</v>
      </c>
      <c r="M55" s="2">
        <v>61</v>
      </c>
      <c r="N55" s="2">
        <v>4</v>
      </c>
      <c r="O55" s="2">
        <v>0</v>
      </c>
      <c r="P55" s="2">
        <v>1</v>
      </c>
      <c r="Q55" s="2">
        <v>85</v>
      </c>
      <c r="R55" s="2">
        <v>97</v>
      </c>
      <c r="S55" s="15">
        <v>70</v>
      </c>
    </row>
    <row r="56" spans="4:19" x14ac:dyDescent="0.25">
      <c r="D56" s="68"/>
      <c r="E56" s="8" t="s">
        <v>52</v>
      </c>
      <c r="F56" s="9"/>
      <c r="G56" s="12">
        <v>230</v>
      </c>
      <c r="H56" s="14">
        <v>12</v>
      </c>
      <c r="I56" s="2">
        <v>7</v>
      </c>
      <c r="J56" s="2">
        <v>88</v>
      </c>
      <c r="K56" s="2">
        <v>15</v>
      </c>
      <c r="L56" s="2">
        <v>22</v>
      </c>
      <c r="M56" s="2">
        <v>84</v>
      </c>
      <c r="N56" s="2">
        <v>2</v>
      </c>
      <c r="O56" s="2">
        <v>0</v>
      </c>
      <c r="P56" s="2">
        <v>0</v>
      </c>
      <c r="Q56" s="2">
        <v>122</v>
      </c>
      <c r="R56" s="2">
        <v>108</v>
      </c>
      <c r="S56" s="15">
        <v>103</v>
      </c>
    </row>
    <row r="57" spans="4:19" x14ac:dyDescent="0.25">
      <c r="D57" s="68"/>
      <c r="E57" s="8" t="s">
        <v>53</v>
      </c>
      <c r="F57" s="9"/>
      <c r="G57" s="12">
        <v>249</v>
      </c>
      <c r="H57" s="14">
        <v>8</v>
      </c>
      <c r="I57" s="2">
        <v>10</v>
      </c>
      <c r="J57" s="2">
        <v>88</v>
      </c>
      <c r="K57" s="2">
        <v>19</v>
      </c>
      <c r="L57" s="2">
        <v>27</v>
      </c>
      <c r="M57" s="2">
        <v>88</v>
      </c>
      <c r="N57" s="2">
        <v>5</v>
      </c>
      <c r="O57" s="2">
        <v>3</v>
      </c>
      <c r="P57" s="2">
        <v>1</v>
      </c>
      <c r="Q57" s="2">
        <v>125</v>
      </c>
      <c r="R57" s="2">
        <v>123</v>
      </c>
      <c r="S57" s="15">
        <v>107</v>
      </c>
    </row>
    <row r="58" spans="4:19" x14ac:dyDescent="0.25">
      <c r="D58" s="68"/>
      <c r="E58" s="8" t="s">
        <v>37</v>
      </c>
      <c r="F58" s="9"/>
      <c r="G58" s="12">
        <v>5</v>
      </c>
      <c r="H58" s="14">
        <v>0</v>
      </c>
      <c r="I58" s="2">
        <v>0</v>
      </c>
      <c r="J58" s="2">
        <v>2</v>
      </c>
      <c r="K58" s="2">
        <v>0</v>
      </c>
      <c r="L58" s="2">
        <v>1</v>
      </c>
      <c r="M58" s="2">
        <v>2</v>
      </c>
      <c r="N58" s="2">
        <v>0</v>
      </c>
      <c r="O58" s="2">
        <v>0</v>
      </c>
      <c r="P58" s="2">
        <v>0</v>
      </c>
      <c r="Q58" s="2">
        <v>2</v>
      </c>
      <c r="R58" s="2">
        <v>3</v>
      </c>
      <c r="S58" s="15">
        <v>2</v>
      </c>
    </row>
    <row r="59" spans="4:19" x14ac:dyDescent="0.25">
      <c r="D59" s="69"/>
      <c r="E59" s="35" t="s">
        <v>39</v>
      </c>
      <c r="F59" s="31"/>
      <c r="G59" s="25">
        <v>0</v>
      </c>
      <c r="H59" s="39">
        <v>0</v>
      </c>
      <c r="I59" s="6">
        <v>0</v>
      </c>
      <c r="J59" s="6">
        <v>0</v>
      </c>
      <c r="K59" s="6">
        <v>0</v>
      </c>
      <c r="L59" s="6">
        <v>0</v>
      </c>
      <c r="M59" s="6">
        <v>0</v>
      </c>
      <c r="N59" s="6">
        <v>0</v>
      </c>
      <c r="O59" s="6">
        <v>0</v>
      </c>
      <c r="P59" s="6">
        <v>0</v>
      </c>
      <c r="Q59" s="6">
        <v>0</v>
      </c>
      <c r="R59" s="6">
        <v>0</v>
      </c>
      <c r="S59" s="40">
        <v>0</v>
      </c>
    </row>
  </sheetData>
  <mergeCells count="7">
    <mergeCell ref="D34:D47"/>
    <mergeCell ref="D48:D59"/>
    <mergeCell ref="D8:F9"/>
    <mergeCell ref="D11:D18"/>
    <mergeCell ref="D19:D25"/>
    <mergeCell ref="D26:D27"/>
    <mergeCell ref="D28:D33"/>
  </mergeCells>
  <phoneticPr fontId="4"/>
  <pageMargins left="0.7" right="0.7" top="0.75" bottom="0.75" header="0.3" footer="0.3"/>
  <pageSetup paperSize="9" scale="63" pageOrder="overThenDown" orientation="landscape"/>
  <headerFooter>
    <oddFooter>&amp;CN(28)</oddFooter>
  </headerFooter>
  <rowBreaks count="1" manualBreakCount="1">
    <brk id="59"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4:N59"/>
  <sheetViews>
    <sheetView workbookViewId="0"/>
  </sheetViews>
  <sheetFormatPr defaultColWidth="8.8984375" defaultRowHeight="12.6" x14ac:dyDescent="0.25"/>
  <cols>
    <col min="1" max="1" width="3.59765625" style="24" customWidth="1"/>
    <col min="2" max="2" width="4.59765625" style="24" customWidth="1"/>
    <col min="3" max="4" width="7.59765625" style="24" customWidth="1"/>
    <col min="5" max="5" width="16.59765625" style="24" customWidth="1"/>
    <col min="6" max="6" width="5.59765625" style="24" customWidth="1"/>
    <col min="7" max="14" width="8.59765625" style="24" customWidth="1"/>
    <col min="15" max="16384" width="8.8984375" style="24"/>
  </cols>
  <sheetData>
    <row r="4" spans="2:14" x14ac:dyDescent="0.25">
      <c r="B4" s="32" t="str">
        <f xml:space="preserve"> HYPERLINK("#'目次'!B8", "[2]")</f>
        <v>[2]</v>
      </c>
      <c r="C4" s="19" t="s">
        <v>58</v>
      </c>
    </row>
    <row r="7" spans="2:14" x14ac:dyDescent="0.25">
      <c r="C7" s="19" t="s">
        <v>11</v>
      </c>
    </row>
    <row r="8" spans="2:14" ht="25.2" x14ac:dyDescent="0.25">
      <c r="D8" s="63"/>
      <c r="E8" s="64"/>
      <c r="F8" s="64"/>
      <c r="G8" s="38" t="s">
        <v>12</v>
      </c>
      <c r="H8" s="33" t="s">
        <v>23</v>
      </c>
      <c r="I8" s="5" t="s">
        <v>24</v>
      </c>
      <c r="J8" s="5" t="s">
        <v>25</v>
      </c>
      <c r="K8" s="5" t="s">
        <v>26</v>
      </c>
      <c r="L8" s="5" t="s">
        <v>27</v>
      </c>
      <c r="M8" s="5" t="s">
        <v>28</v>
      </c>
      <c r="N8" s="29" t="s">
        <v>29</v>
      </c>
    </row>
    <row r="9" spans="2:14" x14ac:dyDescent="0.25">
      <c r="D9" s="65"/>
      <c r="E9" s="66"/>
      <c r="F9" s="66"/>
      <c r="G9" s="37"/>
      <c r="H9" s="34"/>
      <c r="I9" s="4"/>
      <c r="J9" s="4"/>
      <c r="K9" s="4"/>
      <c r="L9" s="4"/>
      <c r="M9" s="4"/>
      <c r="N9" s="26"/>
    </row>
    <row r="10" spans="2:14" x14ac:dyDescent="0.25">
      <c r="D10" s="30"/>
      <c r="E10" s="28" t="s">
        <v>12</v>
      </c>
      <c r="F10" s="36"/>
      <c r="G10" s="27">
        <v>1496</v>
      </c>
      <c r="H10" s="3">
        <v>327</v>
      </c>
      <c r="I10" s="3">
        <v>54</v>
      </c>
      <c r="J10" s="3">
        <v>273</v>
      </c>
      <c r="K10" s="3">
        <v>1023</v>
      </c>
      <c r="L10" s="3">
        <v>654</v>
      </c>
      <c r="M10" s="3">
        <v>369</v>
      </c>
      <c r="N10" s="41">
        <v>146</v>
      </c>
    </row>
    <row r="11" spans="2:14" x14ac:dyDescent="0.25">
      <c r="D11" s="67" t="s">
        <v>21</v>
      </c>
      <c r="E11" s="10" t="s">
        <v>13</v>
      </c>
      <c r="F11" s="7"/>
      <c r="G11" s="11">
        <v>64</v>
      </c>
      <c r="H11" s="13">
        <v>24</v>
      </c>
      <c r="I11" s="1">
        <v>0</v>
      </c>
      <c r="J11" s="1">
        <v>24</v>
      </c>
      <c r="K11" s="1">
        <v>28</v>
      </c>
      <c r="L11" s="1">
        <v>13</v>
      </c>
      <c r="M11" s="1">
        <v>15</v>
      </c>
      <c r="N11" s="16">
        <v>12</v>
      </c>
    </row>
    <row r="12" spans="2:14" x14ac:dyDescent="0.25">
      <c r="D12" s="68"/>
      <c r="E12" s="8" t="s">
        <v>14</v>
      </c>
      <c r="F12" s="9"/>
      <c r="G12" s="12">
        <v>120</v>
      </c>
      <c r="H12" s="14">
        <v>17</v>
      </c>
      <c r="I12" s="2">
        <v>0</v>
      </c>
      <c r="J12" s="2">
        <v>17</v>
      </c>
      <c r="K12" s="2">
        <v>82</v>
      </c>
      <c r="L12" s="2">
        <v>44</v>
      </c>
      <c r="M12" s="2">
        <v>38</v>
      </c>
      <c r="N12" s="15">
        <v>21</v>
      </c>
    </row>
    <row r="13" spans="2:14" x14ac:dyDescent="0.25">
      <c r="D13" s="68"/>
      <c r="E13" s="8" t="s">
        <v>15</v>
      </c>
      <c r="F13" s="9"/>
      <c r="G13" s="12">
        <v>417</v>
      </c>
      <c r="H13" s="14">
        <v>124</v>
      </c>
      <c r="I13" s="2">
        <v>54</v>
      </c>
      <c r="J13" s="2">
        <v>70</v>
      </c>
      <c r="K13" s="2">
        <v>265</v>
      </c>
      <c r="L13" s="2">
        <v>198</v>
      </c>
      <c r="M13" s="2">
        <v>67</v>
      </c>
      <c r="N13" s="15">
        <v>28</v>
      </c>
    </row>
    <row r="14" spans="2:14" x14ac:dyDescent="0.25">
      <c r="D14" s="68"/>
      <c r="E14" s="8" t="s">
        <v>16</v>
      </c>
      <c r="F14" s="9"/>
      <c r="G14" s="12">
        <v>308</v>
      </c>
      <c r="H14" s="14">
        <v>59</v>
      </c>
      <c r="I14" s="2">
        <v>0</v>
      </c>
      <c r="J14" s="2">
        <v>59</v>
      </c>
      <c r="K14" s="2">
        <v>215</v>
      </c>
      <c r="L14" s="2">
        <v>119</v>
      </c>
      <c r="M14" s="2">
        <v>96</v>
      </c>
      <c r="N14" s="15">
        <v>34</v>
      </c>
    </row>
    <row r="15" spans="2:14" x14ac:dyDescent="0.25">
      <c r="D15" s="68"/>
      <c r="E15" s="8" t="s">
        <v>17</v>
      </c>
      <c r="F15" s="9"/>
      <c r="G15" s="12">
        <v>220</v>
      </c>
      <c r="H15" s="14">
        <v>44</v>
      </c>
      <c r="I15" s="2">
        <v>0</v>
      </c>
      <c r="J15" s="2">
        <v>44</v>
      </c>
      <c r="K15" s="2">
        <v>166</v>
      </c>
      <c r="L15" s="2">
        <v>121</v>
      </c>
      <c r="M15" s="2">
        <v>45</v>
      </c>
      <c r="N15" s="15">
        <v>10</v>
      </c>
    </row>
    <row r="16" spans="2:14" x14ac:dyDescent="0.25">
      <c r="D16" s="68"/>
      <c r="E16" s="8" t="s">
        <v>18</v>
      </c>
      <c r="F16" s="9"/>
      <c r="G16" s="12">
        <v>99</v>
      </c>
      <c r="H16" s="14">
        <v>20</v>
      </c>
      <c r="I16" s="2">
        <v>0</v>
      </c>
      <c r="J16" s="2">
        <v>20</v>
      </c>
      <c r="K16" s="2">
        <v>72</v>
      </c>
      <c r="L16" s="2">
        <v>51</v>
      </c>
      <c r="M16" s="2">
        <v>21</v>
      </c>
      <c r="N16" s="15">
        <v>7</v>
      </c>
    </row>
    <row r="17" spans="4:14" x14ac:dyDescent="0.25">
      <c r="D17" s="68"/>
      <c r="E17" s="8" t="s">
        <v>19</v>
      </c>
      <c r="F17" s="9"/>
      <c r="G17" s="12">
        <v>48</v>
      </c>
      <c r="H17" s="14">
        <v>0</v>
      </c>
      <c r="I17" s="2">
        <v>0</v>
      </c>
      <c r="J17" s="2">
        <v>0</v>
      </c>
      <c r="K17" s="2">
        <v>42</v>
      </c>
      <c r="L17" s="2">
        <v>24</v>
      </c>
      <c r="M17" s="2">
        <v>18</v>
      </c>
      <c r="N17" s="15">
        <v>6</v>
      </c>
    </row>
    <row r="18" spans="4:14" x14ac:dyDescent="0.25">
      <c r="D18" s="68"/>
      <c r="E18" s="8" t="s">
        <v>20</v>
      </c>
      <c r="F18" s="9"/>
      <c r="G18" s="12">
        <v>220</v>
      </c>
      <c r="H18" s="14">
        <v>39</v>
      </c>
      <c r="I18" s="2">
        <v>0</v>
      </c>
      <c r="J18" s="2">
        <v>39</v>
      </c>
      <c r="K18" s="2">
        <v>153</v>
      </c>
      <c r="L18" s="2">
        <v>84</v>
      </c>
      <c r="M18" s="2">
        <v>69</v>
      </c>
      <c r="N18" s="15">
        <v>28</v>
      </c>
    </row>
    <row r="19" spans="4:14" x14ac:dyDescent="0.25">
      <c r="D19" s="67" t="s">
        <v>22</v>
      </c>
      <c r="E19" s="10" t="s">
        <v>23</v>
      </c>
      <c r="F19" s="7"/>
      <c r="G19" s="11">
        <v>327</v>
      </c>
      <c r="H19" s="13">
        <v>327</v>
      </c>
      <c r="I19" s="1">
        <v>54</v>
      </c>
      <c r="J19" s="1">
        <v>273</v>
      </c>
      <c r="K19" s="1">
        <v>0</v>
      </c>
      <c r="L19" s="1">
        <v>0</v>
      </c>
      <c r="M19" s="1">
        <v>0</v>
      </c>
      <c r="N19" s="16">
        <v>0</v>
      </c>
    </row>
    <row r="20" spans="4:14" x14ac:dyDescent="0.25">
      <c r="D20" s="68"/>
      <c r="E20" s="8" t="s">
        <v>24</v>
      </c>
      <c r="F20" s="9"/>
      <c r="G20" s="12">
        <v>54</v>
      </c>
      <c r="H20" s="14">
        <v>54</v>
      </c>
      <c r="I20" s="2">
        <v>54</v>
      </c>
      <c r="J20" s="2">
        <v>0</v>
      </c>
      <c r="K20" s="2">
        <v>0</v>
      </c>
      <c r="L20" s="2">
        <v>0</v>
      </c>
      <c r="M20" s="2">
        <v>0</v>
      </c>
      <c r="N20" s="15">
        <v>0</v>
      </c>
    </row>
    <row r="21" spans="4:14" x14ac:dyDescent="0.25">
      <c r="D21" s="68"/>
      <c r="E21" s="8" t="s">
        <v>25</v>
      </c>
      <c r="F21" s="9"/>
      <c r="G21" s="12">
        <v>273</v>
      </c>
      <c r="H21" s="14">
        <v>273</v>
      </c>
      <c r="I21" s="2">
        <v>0</v>
      </c>
      <c r="J21" s="2">
        <v>273</v>
      </c>
      <c r="K21" s="2">
        <v>0</v>
      </c>
      <c r="L21" s="2">
        <v>0</v>
      </c>
      <c r="M21" s="2">
        <v>0</v>
      </c>
      <c r="N21" s="15">
        <v>0</v>
      </c>
    </row>
    <row r="22" spans="4:14" x14ac:dyDescent="0.25">
      <c r="D22" s="68"/>
      <c r="E22" s="8" t="s">
        <v>26</v>
      </c>
      <c r="F22" s="9"/>
      <c r="G22" s="12">
        <v>1023</v>
      </c>
      <c r="H22" s="14">
        <v>0</v>
      </c>
      <c r="I22" s="2">
        <v>0</v>
      </c>
      <c r="J22" s="2">
        <v>0</v>
      </c>
      <c r="K22" s="2">
        <v>1023</v>
      </c>
      <c r="L22" s="2">
        <v>654</v>
      </c>
      <c r="M22" s="2">
        <v>369</v>
      </c>
      <c r="N22" s="15">
        <v>0</v>
      </c>
    </row>
    <row r="23" spans="4:14" x14ac:dyDescent="0.25">
      <c r="D23" s="68"/>
      <c r="E23" s="8" t="s">
        <v>27</v>
      </c>
      <c r="F23" s="9"/>
      <c r="G23" s="12">
        <v>654</v>
      </c>
      <c r="H23" s="14">
        <v>0</v>
      </c>
      <c r="I23" s="2">
        <v>0</v>
      </c>
      <c r="J23" s="2">
        <v>0</v>
      </c>
      <c r="K23" s="2">
        <v>654</v>
      </c>
      <c r="L23" s="2">
        <v>654</v>
      </c>
      <c r="M23" s="2">
        <v>0</v>
      </c>
      <c r="N23" s="15">
        <v>0</v>
      </c>
    </row>
    <row r="24" spans="4:14" x14ac:dyDescent="0.25">
      <c r="D24" s="68"/>
      <c r="E24" s="8" t="s">
        <v>28</v>
      </c>
      <c r="F24" s="9"/>
      <c r="G24" s="12">
        <v>369</v>
      </c>
      <c r="H24" s="14">
        <v>0</v>
      </c>
      <c r="I24" s="2">
        <v>0</v>
      </c>
      <c r="J24" s="2">
        <v>0</v>
      </c>
      <c r="K24" s="2">
        <v>369</v>
      </c>
      <c r="L24" s="2">
        <v>0</v>
      </c>
      <c r="M24" s="2">
        <v>369</v>
      </c>
      <c r="N24" s="15">
        <v>0</v>
      </c>
    </row>
    <row r="25" spans="4:14" x14ac:dyDescent="0.25">
      <c r="D25" s="68"/>
      <c r="E25" s="8" t="s">
        <v>29</v>
      </c>
      <c r="F25" s="9"/>
      <c r="G25" s="12">
        <v>146</v>
      </c>
      <c r="H25" s="14">
        <v>0</v>
      </c>
      <c r="I25" s="2">
        <v>0</v>
      </c>
      <c r="J25" s="2">
        <v>0</v>
      </c>
      <c r="K25" s="2">
        <v>0</v>
      </c>
      <c r="L25" s="2">
        <v>0</v>
      </c>
      <c r="M25" s="2">
        <v>0</v>
      </c>
      <c r="N25" s="15">
        <v>146</v>
      </c>
    </row>
    <row r="26" spans="4:14" x14ac:dyDescent="0.25">
      <c r="D26" s="67" t="s">
        <v>30</v>
      </c>
      <c r="E26" s="10" t="s">
        <v>31</v>
      </c>
      <c r="F26" s="7"/>
      <c r="G26" s="11">
        <v>750</v>
      </c>
      <c r="H26" s="13">
        <v>172</v>
      </c>
      <c r="I26" s="1">
        <v>33</v>
      </c>
      <c r="J26" s="1">
        <v>139</v>
      </c>
      <c r="K26" s="1">
        <v>511</v>
      </c>
      <c r="L26" s="1">
        <v>316</v>
      </c>
      <c r="M26" s="1">
        <v>195</v>
      </c>
      <c r="N26" s="16">
        <v>67</v>
      </c>
    </row>
    <row r="27" spans="4:14" x14ac:dyDescent="0.25">
      <c r="D27" s="68"/>
      <c r="E27" s="8" t="s">
        <v>32</v>
      </c>
      <c r="F27" s="9"/>
      <c r="G27" s="12">
        <v>746</v>
      </c>
      <c r="H27" s="14">
        <v>155</v>
      </c>
      <c r="I27" s="2">
        <v>21</v>
      </c>
      <c r="J27" s="2">
        <v>134</v>
      </c>
      <c r="K27" s="2">
        <v>512</v>
      </c>
      <c r="L27" s="2">
        <v>338</v>
      </c>
      <c r="M27" s="2">
        <v>174</v>
      </c>
      <c r="N27" s="15">
        <v>79</v>
      </c>
    </row>
    <row r="28" spans="4:14" x14ac:dyDescent="0.25">
      <c r="D28" s="67" t="s">
        <v>33</v>
      </c>
      <c r="E28" s="10" t="s">
        <v>34</v>
      </c>
      <c r="F28" s="7"/>
      <c r="G28" s="11">
        <v>1182</v>
      </c>
      <c r="H28" s="13">
        <v>252</v>
      </c>
      <c r="I28" s="1">
        <v>41</v>
      </c>
      <c r="J28" s="1">
        <v>211</v>
      </c>
      <c r="K28" s="1">
        <v>813</v>
      </c>
      <c r="L28" s="1">
        <v>502</v>
      </c>
      <c r="M28" s="1">
        <v>311</v>
      </c>
      <c r="N28" s="16">
        <v>117</v>
      </c>
    </row>
    <row r="29" spans="4:14" x14ac:dyDescent="0.25">
      <c r="D29" s="68"/>
      <c r="E29" s="8" t="s">
        <v>35</v>
      </c>
      <c r="F29" s="9"/>
      <c r="G29" s="12">
        <v>137</v>
      </c>
      <c r="H29" s="14">
        <v>32</v>
      </c>
      <c r="I29" s="2">
        <v>4</v>
      </c>
      <c r="J29" s="2">
        <v>28</v>
      </c>
      <c r="K29" s="2">
        <v>95</v>
      </c>
      <c r="L29" s="2">
        <v>65</v>
      </c>
      <c r="M29" s="2">
        <v>30</v>
      </c>
      <c r="N29" s="15">
        <v>10</v>
      </c>
    </row>
    <row r="30" spans="4:14" x14ac:dyDescent="0.25">
      <c r="D30" s="68"/>
      <c r="E30" s="8" t="s">
        <v>36</v>
      </c>
      <c r="F30" s="9"/>
      <c r="G30" s="12">
        <v>129</v>
      </c>
      <c r="H30" s="14">
        <v>34</v>
      </c>
      <c r="I30" s="2">
        <v>8</v>
      </c>
      <c r="J30" s="2">
        <v>26</v>
      </c>
      <c r="K30" s="2">
        <v>81</v>
      </c>
      <c r="L30" s="2">
        <v>68</v>
      </c>
      <c r="M30" s="2">
        <v>13</v>
      </c>
      <c r="N30" s="15">
        <v>14</v>
      </c>
    </row>
    <row r="31" spans="4:14" x14ac:dyDescent="0.25">
      <c r="D31" s="68"/>
      <c r="E31" s="8" t="s">
        <v>37</v>
      </c>
      <c r="F31" s="9"/>
      <c r="G31" s="12">
        <v>5</v>
      </c>
      <c r="H31" s="14">
        <v>3</v>
      </c>
      <c r="I31" s="2">
        <v>1</v>
      </c>
      <c r="J31" s="2">
        <v>2</v>
      </c>
      <c r="K31" s="2">
        <v>2</v>
      </c>
      <c r="L31" s="2">
        <v>1</v>
      </c>
      <c r="M31" s="2">
        <v>1</v>
      </c>
      <c r="N31" s="15">
        <v>0</v>
      </c>
    </row>
    <row r="32" spans="4:14" x14ac:dyDescent="0.25">
      <c r="D32" s="68"/>
      <c r="E32" s="8" t="s">
        <v>38</v>
      </c>
      <c r="F32" s="9"/>
      <c r="G32" s="12">
        <v>43</v>
      </c>
      <c r="H32" s="14">
        <v>6</v>
      </c>
      <c r="I32" s="2">
        <v>0</v>
      </c>
      <c r="J32" s="2">
        <v>6</v>
      </c>
      <c r="K32" s="2">
        <v>32</v>
      </c>
      <c r="L32" s="2">
        <v>18</v>
      </c>
      <c r="M32" s="2">
        <v>14</v>
      </c>
      <c r="N32" s="15">
        <v>5</v>
      </c>
    </row>
    <row r="33" spans="4:14" x14ac:dyDescent="0.25">
      <c r="D33" s="68"/>
      <c r="E33" s="8" t="s">
        <v>39</v>
      </c>
      <c r="F33" s="9"/>
      <c r="G33" s="12">
        <v>0</v>
      </c>
      <c r="H33" s="14">
        <v>0</v>
      </c>
      <c r="I33" s="2">
        <v>0</v>
      </c>
      <c r="J33" s="2">
        <v>0</v>
      </c>
      <c r="K33" s="2">
        <v>0</v>
      </c>
      <c r="L33" s="2">
        <v>0</v>
      </c>
      <c r="M33" s="2">
        <v>0</v>
      </c>
      <c r="N33" s="15">
        <v>0</v>
      </c>
    </row>
    <row r="34" spans="4:14" x14ac:dyDescent="0.25">
      <c r="D34" s="67" t="s">
        <v>40</v>
      </c>
      <c r="E34" s="10" t="s">
        <v>41</v>
      </c>
      <c r="F34" s="7"/>
      <c r="G34" s="11">
        <v>750</v>
      </c>
      <c r="H34" s="13">
        <v>172</v>
      </c>
      <c r="I34" s="1">
        <v>33</v>
      </c>
      <c r="J34" s="1">
        <v>139</v>
      </c>
      <c r="K34" s="1">
        <v>511</v>
      </c>
      <c r="L34" s="1">
        <v>316</v>
      </c>
      <c r="M34" s="1">
        <v>195</v>
      </c>
      <c r="N34" s="16">
        <v>67</v>
      </c>
    </row>
    <row r="35" spans="4:14" x14ac:dyDescent="0.25">
      <c r="D35" s="68"/>
      <c r="E35" s="8" t="s">
        <v>34</v>
      </c>
      <c r="F35" s="9"/>
      <c r="G35" s="12">
        <v>588</v>
      </c>
      <c r="H35" s="14">
        <v>139</v>
      </c>
      <c r="I35" s="2">
        <v>26</v>
      </c>
      <c r="J35" s="2">
        <v>113</v>
      </c>
      <c r="K35" s="2">
        <v>393</v>
      </c>
      <c r="L35" s="2">
        <v>235</v>
      </c>
      <c r="M35" s="2">
        <v>158</v>
      </c>
      <c r="N35" s="15">
        <v>56</v>
      </c>
    </row>
    <row r="36" spans="4:14" x14ac:dyDescent="0.25">
      <c r="D36" s="68"/>
      <c r="E36" s="8" t="s">
        <v>35</v>
      </c>
      <c r="F36" s="9"/>
      <c r="G36" s="12">
        <v>72</v>
      </c>
      <c r="H36" s="14">
        <v>10</v>
      </c>
      <c r="I36" s="2">
        <v>2</v>
      </c>
      <c r="J36" s="2">
        <v>8</v>
      </c>
      <c r="K36" s="2">
        <v>55</v>
      </c>
      <c r="L36" s="2">
        <v>37</v>
      </c>
      <c r="M36" s="2">
        <v>18</v>
      </c>
      <c r="N36" s="15">
        <v>7</v>
      </c>
    </row>
    <row r="37" spans="4:14" x14ac:dyDescent="0.25">
      <c r="D37" s="68"/>
      <c r="E37" s="8" t="s">
        <v>36</v>
      </c>
      <c r="F37" s="9"/>
      <c r="G37" s="12">
        <v>62</v>
      </c>
      <c r="H37" s="14">
        <v>17</v>
      </c>
      <c r="I37" s="2">
        <v>4</v>
      </c>
      <c r="J37" s="2">
        <v>13</v>
      </c>
      <c r="K37" s="2">
        <v>41</v>
      </c>
      <c r="L37" s="2">
        <v>33</v>
      </c>
      <c r="M37" s="2">
        <v>8</v>
      </c>
      <c r="N37" s="15">
        <v>4</v>
      </c>
    </row>
    <row r="38" spans="4:14" x14ac:dyDescent="0.25">
      <c r="D38" s="68"/>
      <c r="E38" s="8" t="s">
        <v>38</v>
      </c>
      <c r="F38" s="9"/>
      <c r="G38" s="12">
        <v>25</v>
      </c>
      <c r="H38" s="14">
        <v>3</v>
      </c>
      <c r="I38" s="2">
        <v>0</v>
      </c>
      <c r="J38" s="2">
        <v>3</v>
      </c>
      <c r="K38" s="2">
        <v>22</v>
      </c>
      <c r="L38" s="2">
        <v>11</v>
      </c>
      <c r="M38" s="2">
        <v>11</v>
      </c>
      <c r="N38" s="15">
        <v>0</v>
      </c>
    </row>
    <row r="39" spans="4:14" x14ac:dyDescent="0.25">
      <c r="D39" s="68"/>
      <c r="E39" s="8" t="s">
        <v>37</v>
      </c>
      <c r="F39" s="9"/>
      <c r="G39" s="12">
        <v>3</v>
      </c>
      <c r="H39" s="14">
        <v>3</v>
      </c>
      <c r="I39" s="2">
        <v>1</v>
      </c>
      <c r="J39" s="2">
        <v>2</v>
      </c>
      <c r="K39" s="2">
        <v>0</v>
      </c>
      <c r="L39" s="2">
        <v>0</v>
      </c>
      <c r="M39" s="2">
        <v>0</v>
      </c>
      <c r="N39" s="15">
        <v>0</v>
      </c>
    </row>
    <row r="40" spans="4:14" x14ac:dyDescent="0.25">
      <c r="D40" s="68"/>
      <c r="E40" s="8" t="s">
        <v>39</v>
      </c>
      <c r="F40" s="9"/>
      <c r="G40" s="12">
        <v>0</v>
      </c>
      <c r="H40" s="14">
        <v>0</v>
      </c>
      <c r="I40" s="2">
        <v>0</v>
      </c>
      <c r="J40" s="2">
        <v>0</v>
      </c>
      <c r="K40" s="2">
        <v>0</v>
      </c>
      <c r="L40" s="2">
        <v>0</v>
      </c>
      <c r="M40" s="2">
        <v>0</v>
      </c>
      <c r="N40" s="15">
        <v>0</v>
      </c>
    </row>
    <row r="41" spans="4:14" x14ac:dyDescent="0.25">
      <c r="D41" s="68"/>
      <c r="E41" s="8" t="s">
        <v>42</v>
      </c>
      <c r="F41" s="9"/>
      <c r="G41" s="12">
        <v>746</v>
      </c>
      <c r="H41" s="14">
        <v>155</v>
      </c>
      <c r="I41" s="2">
        <v>21</v>
      </c>
      <c r="J41" s="2">
        <v>134</v>
      </c>
      <c r="K41" s="2">
        <v>512</v>
      </c>
      <c r="L41" s="2">
        <v>338</v>
      </c>
      <c r="M41" s="2">
        <v>174</v>
      </c>
      <c r="N41" s="15">
        <v>79</v>
      </c>
    </row>
    <row r="42" spans="4:14" x14ac:dyDescent="0.25">
      <c r="D42" s="68"/>
      <c r="E42" s="8" t="s">
        <v>34</v>
      </c>
      <c r="F42" s="9"/>
      <c r="G42" s="12">
        <v>594</v>
      </c>
      <c r="H42" s="14">
        <v>113</v>
      </c>
      <c r="I42" s="2">
        <v>15</v>
      </c>
      <c r="J42" s="2">
        <v>98</v>
      </c>
      <c r="K42" s="2">
        <v>420</v>
      </c>
      <c r="L42" s="2">
        <v>267</v>
      </c>
      <c r="M42" s="2">
        <v>153</v>
      </c>
      <c r="N42" s="15">
        <v>61</v>
      </c>
    </row>
    <row r="43" spans="4:14" x14ac:dyDescent="0.25">
      <c r="D43" s="68"/>
      <c r="E43" s="8" t="s">
        <v>35</v>
      </c>
      <c r="F43" s="9"/>
      <c r="G43" s="12">
        <v>65</v>
      </c>
      <c r="H43" s="14">
        <v>22</v>
      </c>
      <c r="I43" s="2">
        <v>2</v>
      </c>
      <c r="J43" s="2">
        <v>20</v>
      </c>
      <c r="K43" s="2">
        <v>40</v>
      </c>
      <c r="L43" s="2">
        <v>28</v>
      </c>
      <c r="M43" s="2">
        <v>12</v>
      </c>
      <c r="N43" s="15">
        <v>3</v>
      </c>
    </row>
    <row r="44" spans="4:14" x14ac:dyDescent="0.25">
      <c r="D44" s="68"/>
      <c r="E44" s="8" t="s">
        <v>36</v>
      </c>
      <c r="F44" s="9"/>
      <c r="G44" s="12">
        <v>67</v>
      </c>
      <c r="H44" s="14">
        <v>17</v>
      </c>
      <c r="I44" s="2">
        <v>4</v>
      </c>
      <c r="J44" s="2">
        <v>13</v>
      </c>
      <c r="K44" s="2">
        <v>40</v>
      </c>
      <c r="L44" s="2">
        <v>35</v>
      </c>
      <c r="M44" s="2">
        <v>5</v>
      </c>
      <c r="N44" s="15">
        <v>10</v>
      </c>
    </row>
    <row r="45" spans="4:14" x14ac:dyDescent="0.25">
      <c r="D45" s="68"/>
      <c r="E45" s="8" t="s">
        <v>38</v>
      </c>
      <c r="F45" s="9"/>
      <c r="G45" s="12">
        <v>18</v>
      </c>
      <c r="H45" s="14">
        <v>3</v>
      </c>
      <c r="I45" s="2">
        <v>0</v>
      </c>
      <c r="J45" s="2">
        <v>3</v>
      </c>
      <c r="K45" s="2">
        <v>10</v>
      </c>
      <c r="L45" s="2">
        <v>7</v>
      </c>
      <c r="M45" s="2">
        <v>3</v>
      </c>
      <c r="N45" s="15">
        <v>5</v>
      </c>
    </row>
    <row r="46" spans="4:14" x14ac:dyDescent="0.25">
      <c r="D46" s="68"/>
      <c r="E46" s="8" t="s">
        <v>37</v>
      </c>
      <c r="F46" s="9"/>
      <c r="G46" s="12">
        <v>2</v>
      </c>
      <c r="H46" s="14">
        <v>0</v>
      </c>
      <c r="I46" s="2">
        <v>0</v>
      </c>
      <c r="J46" s="2">
        <v>0</v>
      </c>
      <c r="K46" s="2">
        <v>2</v>
      </c>
      <c r="L46" s="2">
        <v>1</v>
      </c>
      <c r="M46" s="2">
        <v>1</v>
      </c>
      <c r="N46" s="15">
        <v>0</v>
      </c>
    </row>
    <row r="47" spans="4:14" x14ac:dyDescent="0.25">
      <c r="D47" s="68"/>
      <c r="E47" s="8" t="s">
        <v>39</v>
      </c>
      <c r="F47" s="9"/>
      <c r="G47" s="12">
        <v>0</v>
      </c>
      <c r="H47" s="14">
        <v>0</v>
      </c>
      <c r="I47" s="2">
        <v>0</v>
      </c>
      <c r="J47" s="2">
        <v>0</v>
      </c>
      <c r="K47" s="2">
        <v>0</v>
      </c>
      <c r="L47" s="2">
        <v>0</v>
      </c>
      <c r="M47" s="2">
        <v>0</v>
      </c>
      <c r="N47" s="15">
        <v>0</v>
      </c>
    </row>
    <row r="48" spans="4:14" x14ac:dyDescent="0.25">
      <c r="D48" s="67" t="s">
        <v>43</v>
      </c>
      <c r="E48" s="10" t="s">
        <v>44</v>
      </c>
      <c r="F48" s="7"/>
      <c r="G48" s="11">
        <v>309</v>
      </c>
      <c r="H48" s="13">
        <v>72</v>
      </c>
      <c r="I48" s="1">
        <v>12</v>
      </c>
      <c r="J48" s="1">
        <v>60</v>
      </c>
      <c r="K48" s="1">
        <v>208</v>
      </c>
      <c r="L48" s="1">
        <v>151</v>
      </c>
      <c r="M48" s="1">
        <v>57</v>
      </c>
      <c r="N48" s="16">
        <v>29</v>
      </c>
    </row>
    <row r="49" spans="4:14" x14ac:dyDescent="0.25">
      <c r="D49" s="68"/>
      <c r="E49" s="8" t="s">
        <v>45</v>
      </c>
      <c r="F49" s="9"/>
      <c r="G49" s="12">
        <v>149</v>
      </c>
      <c r="H49" s="14">
        <v>34</v>
      </c>
      <c r="I49" s="2">
        <v>5</v>
      </c>
      <c r="J49" s="2">
        <v>29</v>
      </c>
      <c r="K49" s="2">
        <v>101</v>
      </c>
      <c r="L49" s="2">
        <v>79</v>
      </c>
      <c r="M49" s="2">
        <v>22</v>
      </c>
      <c r="N49" s="15">
        <v>14</v>
      </c>
    </row>
    <row r="50" spans="4:14" x14ac:dyDescent="0.25">
      <c r="D50" s="68"/>
      <c r="E50" s="8" t="s">
        <v>46</v>
      </c>
      <c r="F50" s="9"/>
      <c r="G50" s="12">
        <v>160</v>
      </c>
      <c r="H50" s="14">
        <v>38</v>
      </c>
      <c r="I50" s="2">
        <v>7</v>
      </c>
      <c r="J50" s="2">
        <v>31</v>
      </c>
      <c r="K50" s="2">
        <v>107</v>
      </c>
      <c r="L50" s="2">
        <v>72</v>
      </c>
      <c r="M50" s="2">
        <v>35</v>
      </c>
      <c r="N50" s="15">
        <v>15</v>
      </c>
    </row>
    <row r="51" spans="4:14" x14ac:dyDescent="0.25">
      <c r="D51" s="68"/>
      <c r="E51" s="8" t="s">
        <v>47</v>
      </c>
      <c r="F51" s="9"/>
      <c r="G51" s="12">
        <v>1182</v>
      </c>
      <c r="H51" s="14">
        <v>252</v>
      </c>
      <c r="I51" s="2">
        <v>41</v>
      </c>
      <c r="J51" s="2">
        <v>211</v>
      </c>
      <c r="K51" s="2">
        <v>813</v>
      </c>
      <c r="L51" s="2">
        <v>502</v>
      </c>
      <c r="M51" s="2">
        <v>311</v>
      </c>
      <c r="N51" s="15">
        <v>117</v>
      </c>
    </row>
    <row r="52" spans="4:14" x14ac:dyDescent="0.25">
      <c r="D52" s="68"/>
      <c r="E52" s="8" t="s">
        <v>48</v>
      </c>
      <c r="F52" s="9"/>
      <c r="G52" s="12">
        <v>175</v>
      </c>
      <c r="H52" s="14">
        <v>37</v>
      </c>
      <c r="I52" s="2">
        <v>6</v>
      </c>
      <c r="J52" s="2">
        <v>31</v>
      </c>
      <c r="K52" s="2">
        <v>125</v>
      </c>
      <c r="L52" s="2">
        <v>73</v>
      </c>
      <c r="M52" s="2">
        <v>52</v>
      </c>
      <c r="N52" s="15">
        <v>13</v>
      </c>
    </row>
    <row r="53" spans="4:14" x14ac:dyDescent="0.25">
      <c r="D53" s="68"/>
      <c r="E53" s="8" t="s">
        <v>49</v>
      </c>
      <c r="F53" s="9"/>
      <c r="G53" s="12">
        <v>169</v>
      </c>
      <c r="H53" s="14">
        <v>31</v>
      </c>
      <c r="I53" s="2">
        <v>2</v>
      </c>
      <c r="J53" s="2">
        <v>29</v>
      </c>
      <c r="K53" s="2">
        <v>120</v>
      </c>
      <c r="L53" s="2">
        <v>80</v>
      </c>
      <c r="M53" s="2">
        <v>40</v>
      </c>
      <c r="N53" s="15">
        <v>18</v>
      </c>
    </row>
    <row r="54" spans="4:14" x14ac:dyDescent="0.25">
      <c r="D54" s="68"/>
      <c r="E54" s="8" t="s">
        <v>50</v>
      </c>
      <c r="F54" s="9"/>
      <c r="G54" s="12">
        <v>176</v>
      </c>
      <c r="H54" s="14">
        <v>40</v>
      </c>
      <c r="I54" s="2">
        <v>7</v>
      </c>
      <c r="J54" s="2">
        <v>33</v>
      </c>
      <c r="K54" s="2">
        <v>122</v>
      </c>
      <c r="L54" s="2">
        <v>74</v>
      </c>
      <c r="M54" s="2">
        <v>48</v>
      </c>
      <c r="N54" s="15">
        <v>14</v>
      </c>
    </row>
    <row r="55" spans="4:14" x14ac:dyDescent="0.25">
      <c r="D55" s="68"/>
      <c r="E55" s="8" t="s">
        <v>51</v>
      </c>
      <c r="F55" s="9"/>
      <c r="G55" s="12">
        <v>183</v>
      </c>
      <c r="H55" s="14">
        <v>45</v>
      </c>
      <c r="I55" s="2">
        <v>5</v>
      </c>
      <c r="J55" s="2">
        <v>40</v>
      </c>
      <c r="K55" s="2">
        <v>120</v>
      </c>
      <c r="L55" s="2">
        <v>75</v>
      </c>
      <c r="M55" s="2">
        <v>45</v>
      </c>
      <c r="N55" s="15">
        <v>18</v>
      </c>
    </row>
    <row r="56" spans="4:14" x14ac:dyDescent="0.25">
      <c r="D56" s="68"/>
      <c r="E56" s="8" t="s">
        <v>52</v>
      </c>
      <c r="F56" s="9"/>
      <c r="G56" s="12">
        <v>230</v>
      </c>
      <c r="H56" s="14">
        <v>51</v>
      </c>
      <c r="I56" s="2">
        <v>10</v>
      </c>
      <c r="J56" s="2">
        <v>41</v>
      </c>
      <c r="K56" s="2">
        <v>159</v>
      </c>
      <c r="L56" s="2">
        <v>90</v>
      </c>
      <c r="M56" s="2">
        <v>69</v>
      </c>
      <c r="N56" s="15">
        <v>20</v>
      </c>
    </row>
    <row r="57" spans="4:14" x14ac:dyDescent="0.25">
      <c r="D57" s="68"/>
      <c r="E57" s="8" t="s">
        <v>53</v>
      </c>
      <c r="F57" s="9"/>
      <c r="G57" s="12">
        <v>249</v>
      </c>
      <c r="H57" s="14">
        <v>48</v>
      </c>
      <c r="I57" s="2">
        <v>11</v>
      </c>
      <c r="J57" s="2">
        <v>37</v>
      </c>
      <c r="K57" s="2">
        <v>167</v>
      </c>
      <c r="L57" s="2">
        <v>110</v>
      </c>
      <c r="M57" s="2">
        <v>57</v>
      </c>
      <c r="N57" s="15">
        <v>34</v>
      </c>
    </row>
    <row r="58" spans="4:14" x14ac:dyDescent="0.25">
      <c r="D58" s="68"/>
      <c r="E58" s="8" t="s">
        <v>37</v>
      </c>
      <c r="F58" s="9"/>
      <c r="G58" s="12">
        <v>5</v>
      </c>
      <c r="H58" s="14">
        <v>3</v>
      </c>
      <c r="I58" s="2">
        <v>1</v>
      </c>
      <c r="J58" s="2">
        <v>2</v>
      </c>
      <c r="K58" s="2">
        <v>2</v>
      </c>
      <c r="L58" s="2">
        <v>1</v>
      </c>
      <c r="M58" s="2">
        <v>1</v>
      </c>
      <c r="N58" s="15">
        <v>0</v>
      </c>
    </row>
    <row r="59" spans="4:14" x14ac:dyDescent="0.25">
      <c r="D59" s="69"/>
      <c r="E59" s="35" t="s">
        <v>39</v>
      </c>
      <c r="F59" s="31"/>
      <c r="G59" s="25">
        <v>0</v>
      </c>
      <c r="H59" s="39">
        <v>0</v>
      </c>
      <c r="I59" s="6">
        <v>0</v>
      </c>
      <c r="J59" s="6">
        <v>0</v>
      </c>
      <c r="K59" s="6">
        <v>0</v>
      </c>
      <c r="L59" s="6">
        <v>0</v>
      </c>
      <c r="M59" s="6">
        <v>0</v>
      </c>
      <c r="N59" s="40">
        <v>0</v>
      </c>
    </row>
  </sheetData>
  <mergeCells count="7">
    <mergeCell ref="D34:D47"/>
    <mergeCell ref="D48:D59"/>
    <mergeCell ref="D8:F9"/>
    <mergeCell ref="D11:D18"/>
    <mergeCell ref="D19:D25"/>
    <mergeCell ref="D26:D27"/>
    <mergeCell ref="D28:D33"/>
  </mergeCells>
  <phoneticPr fontId="4"/>
  <pageMargins left="0.7" right="0.7" top="0.75" bottom="0.75" header="0.3" footer="0.3"/>
  <pageSetup paperSize="9" scale="63" pageOrder="overThenDown" orientation="landscape"/>
  <headerFooter>
    <oddFooter>&amp;CN(2)</oddFooter>
  </headerFooter>
  <rowBreaks count="1" manualBreakCount="1">
    <brk id="59" max="16383" man="1"/>
  </rowBreaks>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4:L59"/>
  <sheetViews>
    <sheetView workbookViewId="0"/>
  </sheetViews>
  <sheetFormatPr defaultColWidth="8.8984375" defaultRowHeight="12.6" x14ac:dyDescent="0.25"/>
  <cols>
    <col min="1" max="1" width="3.59765625" style="24" customWidth="1"/>
    <col min="2" max="2" width="4.59765625" style="24" customWidth="1"/>
    <col min="3" max="4" width="7.59765625" style="24" customWidth="1"/>
    <col min="5" max="5" width="16.59765625" style="24" customWidth="1"/>
    <col min="6" max="6" width="5.59765625" style="24" customWidth="1"/>
    <col min="7" max="12" width="8.59765625" style="24" customWidth="1"/>
    <col min="13" max="16384" width="8.8984375" style="24"/>
  </cols>
  <sheetData>
    <row r="4" spans="2:12" x14ac:dyDescent="0.25">
      <c r="B4" s="32" t="str">
        <f xml:space="preserve"> HYPERLINK("#'目次'!B35", "[29]")</f>
        <v>[29]</v>
      </c>
      <c r="C4" s="19" t="s">
        <v>558</v>
      </c>
    </row>
    <row r="7" spans="2:12" x14ac:dyDescent="0.25">
      <c r="C7" s="19" t="s">
        <v>11</v>
      </c>
    </row>
    <row r="8" spans="2:12" ht="37.799999999999997" x14ac:dyDescent="0.25">
      <c r="D8" s="63"/>
      <c r="E8" s="64"/>
      <c r="F8" s="64"/>
      <c r="G8" s="38" t="s">
        <v>12</v>
      </c>
      <c r="H8" s="33" t="s">
        <v>559</v>
      </c>
      <c r="I8" s="5" t="s">
        <v>560</v>
      </c>
      <c r="J8" s="5" t="s">
        <v>561</v>
      </c>
      <c r="K8" s="5" t="s">
        <v>562</v>
      </c>
      <c r="L8" s="29" t="s">
        <v>231</v>
      </c>
    </row>
    <row r="9" spans="2:12" x14ac:dyDescent="0.25">
      <c r="D9" s="65"/>
      <c r="E9" s="66"/>
      <c r="F9" s="66"/>
      <c r="G9" s="37"/>
      <c r="H9" s="34"/>
      <c r="I9" s="4"/>
      <c r="J9" s="4"/>
      <c r="K9" s="4"/>
      <c r="L9" s="26"/>
    </row>
    <row r="10" spans="2:12" x14ac:dyDescent="0.25">
      <c r="D10" s="30"/>
      <c r="E10" s="28" t="s">
        <v>12</v>
      </c>
      <c r="F10" s="36"/>
      <c r="G10" s="27">
        <v>1496</v>
      </c>
      <c r="H10" s="3">
        <v>14</v>
      </c>
      <c r="I10" s="3">
        <v>1368</v>
      </c>
      <c r="J10" s="3">
        <v>8</v>
      </c>
      <c r="K10" s="3">
        <v>99</v>
      </c>
      <c r="L10" s="41">
        <v>7</v>
      </c>
    </row>
    <row r="11" spans="2:12" x14ac:dyDescent="0.25">
      <c r="D11" s="67" t="s">
        <v>21</v>
      </c>
      <c r="E11" s="10" t="s">
        <v>13</v>
      </c>
      <c r="F11" s="7"/>
      <c r="G11" s="11">
        <v>64</v>
      </c>
      <c r="H11" s="13">
        <v>0</v>
      </c>
      <c r="I11" s="1">
        <v>62</v>
      </c>
      <c r="J11" s="1">
        <v>0</v>
      </c>
      <c r="K11" s="1">
        <v>2</v>
      </c>
      <c r="L11" s="16">
        <v>0</v>
      </c>
    </row>
    <row r="12" spans="2:12" x14ac:dyDescent="0.25">
      <c r="D12" s="68"/>
      <c r="E12" s="8" t="s">
        <v>14</v>
      </c>
      <c r="F12" s="9"/>
      <c r="G12" s="12">
        <v>120</v>
      </c>
      <c r="H12" s="14">
        <v>0</v>
      </c>
      <c r="I12" s="2">
        <v>113</v>
      </c>
      <c r="J12" s="2">
        <v>2</v>
      </c>
      <c r="K12" s="2">
        <v>5</v>
      </c>
      <c r="L12" s="15">
        <v>0</v>
      </c>
    </row>
    <row r="13" spans="2:12" x14ac:dyDescent="0.25">
      <c r="D13" s="68"/>
      <c r="E13" s="8" t="s">
        <v>15</v>
      </c>
      <c r="F13" s="9"/>
      <c r="G13" s="12">
        <v>417</v>
      </c>
      <c r="H13" s="14">
        <v>5</v>
      </c>
      <c r="I13" s="2">
        <v>383</v>
      </c>
      <c r="J13" s="2">
        <v>1</v>
      </c>
      <c r="K13" s="2">
        <v>26</v>
      </c>
      <c r="L13" s="15">
        <v>2</v>
      </c>
    </row>
    <row r="14" spans="2:12" x14ac:dyDescent="0.25">
      <c r="D14" s="68"/>
      <c r="E14" s="8" t="s">
        <v>16</v>
      </c>
      <c r="F14" s="9"/>
      <c r="G14" s="12">
        <v>308</v>
      </c>
      <c r="H14" s="14">
        <v>5</v>
      </c>
      <c r="I14" s="2">
        <v>278</v>
      </c>
      <c r="J14" s="2">
        <v>1</v>
      </c>
      <c r="K14" s="2">
        <v>23</v>
      </c>
      <c r="L14" s="15">
        <v>1</v>
      </c>
    </row>
    <row r="15" spans="2:12" x14ac:dyDescent="0.25">
      <c r="D15" s="68"/>
      <c r="E15" s="8" t="s">
        <v>17</v>
      </c>
      <c r="F15" s="9"/>
      <c r="G15" s="12">
        <v>220</v>
      </c>
      <c r="H15" s="14">
        <v>1</v>
      </c>
      <c r="I15" s="2">
        <v>214</v>
      </c>
      <c r="J15" s="2">
        <v>0</v>
      </c>
      <c r="K15" s="2">
        <v>5</v>
      </c>
      <c r="L15" s="15">
        <v>0</v>
      </c>
    </row>
    <row r="16" spans="2:12" x14ac:dyDescent="0.25">
      <c r="D16" s="68"/>
      <c r="E16" s="8" t="s">
        <v>18</v>
      </c>
      <c r="F16" s="9"/>
      <c r="G16" s="12">
        <v>99</v>
      </c>
      <c r="H16" s="14">
        <v>1</v>
      </c>
      <c r="I16" s="2">
        <v>88</v>
      </c>
      <c r="J16" s="2">
        <v>1</v>
      </c>
      <c r="K16" s="2">
        <v>9</v>
      </c>
      <c r="L16" s="15">
        <v>0</v>
      </c>
    </row>
    <row r="17" spans="4:12" x14ac:dyDescent="0.25">
      <c r="D17" s="68"/>
      <c r="E17" s="8" t="s">
        <v>19</v>
      </c>
      <c r="F17" s="9"/>
      <c r="G17" s="12">
        <v>48</v>
      </c>
      <c r="H17" s="14">
        <v>0</v>
      </c>
      <c r="I17" s="2">
        <v>42</v>
      </c>
      <c r="J17" s="2">
        <v>0</v>
      </c>
      <c r="K17" s="2">
        <v>6</v>
      </c>
      <c r="L17" s="15">
        <v>0</v>
      </c>
    </row>
    <row r="18" spans="4:12" x14ac:dyDescent="0.25">
      <c r="D18" s="68"/>
      <c r="E18" s="8" t="s">
        <v>20</v>
      </c>
      <c r="F18" s="9"/>
      <c r="G18" s="12">
        <v>220</v>
      </c>
      <c r="H18" s="14">
        <v>2</v>
      </c>
      <c r="I18" s="2">
        <v>188</v>
      </c>
      <c r="J18" s="2">
        <v>3</v>
      </c>
      <c r="K18" s="2">
        <v>23</v>
      </c>
      <c r="L18" s="15">
        <v>4</v>
      </c>
    </row>
    <row r="19" spans="4:12" x14ac:dyDescent="0.25">
      <c r="D19" s="67" t="s">
        <v>22</v>
      </c>
      <c r="E19" s="10" t="s">
        <v>23</v>
      </c>
      <c r="F19" s="7"/>
      <c r="G19" s="11">
        <v>327</v>
      </c>
      <c r="H19" s="13">
        <v>7</v>
      </c>
      <c r="I19" s="1">
        <v>298</v>
      </c>
      <c r="J19" s="1">
        <v>0</v>
      </c>
      <c r="K19" s="1">
        <v>20</v>
      </c>
      <c r="L19" s="16">
        <v>2</v>
      </c>
    </row>
    <row r="20" spans="4:12" x14ac:dyDescent="0.25">
      <c r="D20" s="68"/>
      <c r="E20" s="8" t="s">
        <v>24</v>
      </c>
      <c r="F20" s="9"/>
      <c r="G20" s="12">
        <v>54</v>
      </c>
      <c r="H20" s="14">
        <v>1</v>
      </c>
      <c r="I20" s="2">
        <v>49</v>
      </c>
      <c r="J20" s="2">
        <v>0</v>
      </c>
      <c r="K20" s="2">
        <v>4</v>
      </c>
      <c r="L20" s="15">
        <v>0</v>
      </c>
    </row>
    <row r="21" spans="4:12" x14ac:dyDescent="0.25">
      <c r="D21" s="68"/>
      <c r="E21" s="8" t="s">
        <v>25</v>
      </c>
      <c r="F21" s="9"/>
      <c r="G21" s="12">
        <v>273</v>
      </c>
      <c r="H21" s="14">
        <v>6</v>
      </c>
      <c r="I21" s="2">
        <v>249</v>
      </c>
      <c r="J21" s="2">
        <v>0</v>
      </c>
      <c r="K21" s="2">
        <v>16</v>
      </c>
      <c r="L21" s="15">
        <v>2</v>
      </c>
    </row>
    <row r="22" spans="4:12" x14ac:dyDescent="0.25">
      <c r="D22" s="68"/>
      <c r="E22" s="8" t="s">
        <v>26</v>
      </c>
      <c r="F22" s="9"/>
      <c r="G22" s="12">
        <v>1023</v>
      </c>
      <c r="H22" s="14">
        <v>6</v>
      </c>
      <c r="I22" s="2">
        <v>936</v>
      </c>
      <c r="J22" s="2">
        <v>5</v>
      </c>
      <c r="K22" s="2">
        <v>71</v>
      </c>
      <c r="L22" s="15">
        <v>5</v>
      </c>
    </row>
    <row r="23" spans="4:12" x14ac:dyDescent="0.25">
      <c r="D23" s="68"/>
      <c r="E23" s="8" t="s">
        <v>27</v>
      </c>
      <c r="F23" s="9"/>
      <c r="G23" s="12">
        <v>654</v>
      </c>
      <c r="H23" s="14">
        <v>3</v>
      </c>
      <c r="I23" s="2">
        <v>603</v>
      </c>
      <c r="J23" s="2">
        <v>5</v>
      </c>
      <c r="K23" s="2">
        <v>41</v>
      </c>
      <c r="L23" s="15">
        <v>2</v>
      </c>
    </row>
    <row r="24" spans="4:12" x14ac:dyDescent="0.25">
      <c r="D24" s="68"/>
      <c r="E24" s="8" t="s">
        <v>28</v>
      </c>
      <c r="F24" s="9"/>
      <c r="G24" s="12">
        <v>369</v>
      </c>
      <c r="H24" s="14">
        <v>3</v>
      </c>
      <c r="I24" s="2">
        <v>333</v>
      </c>
      <c r="J24" s="2">
        <v>0</v>
      </c>
      <c r="K24" s="2">
        <v>30</v>
      </c>
      <c r="L24" s="15">
        <v>3</v>
      </c>
    </row>
    <row r="25" spans="4:12" x14ac:dyDescent="0.25">
      <c r="D25" s="68"/>
      <c r="E25" s="8" t="s">
        <v>29</v>
      </c>
      <c r="F25" s="9"/>
      <c r="G25" s="12">
        <v>146</v>
      </c>
      <c r="H25" s="14">
        <v>1</v>
      </c>
      <c r="I25" s="2">
        <v>134</v>
      </c>
      <c r="J25" s="2">
        <v>3</v>
      </c>
      <c r="K25" s="2">
        <v>8</v>
      </c>
      <c r="L25" s="15">
        <v>0</v>
      </c>
    </row>
    <row r="26" spans="4:12" x14ac:dyDescent="0.25">
      <c r="D26" s="67" t="s">
        <v>30</v>
      </c>
      <c r="E26" s="10" t="s">
        <v>31</v>
      </c>
      <c r="F26" s="7"/>
      <c r="G26" s="11">
        <v>750</v>
      </c>
      <c r="H26" s="13">
        <v>4</v>
      </c>
      <c r="I26" s="1">
        <v>676</v>
      </c>
      <c r="J26" s="1">
        <v>4</v>
      </c>
      <c r="K26" s="1">
        <v>60</v>
      </c>
      <c r="L26" s="16">
        <v>6</v>
      </c>
    </row>
    <row r="27" spans="4:12" x14ac:dyDescent="0.25">
      <c r="D27" s="68"/>
      <c r="E27" s="8" t="s">
        <v>32</v>
      </c>
      <c r="F27" s="9"/>
      <c r="G27" s="12">
        <v>746</v>
      </c>
      <c r="H27" s="14">
        <v>10</v>
      </c>
      <c r="I27" s="2">
        <v>692</v>
      </c>
      <c r="J27" s="2">
        <v>4</v>
      </c>
      <c r="K27" s="2">
        <v>39</v>
      </c>
      <c r="L27" s="15">
        <v>1</v>
      </c>
    </row>
    <row r="28" spans="4:12" x14ac:dyDescent="0.25">
      <c r="D28" s="67" t="s">
        <v>33</v>
      </c>
      <c r="E28" s="10" t="s">
        <v>34</v>
      </c>
      <c r="F28" s="7"/>
      <c r="G28" s="11">
        <v>1182</v>
      </c>
      <c r="H28" s="13">
        <v>11</v>
      </c>
      <c r="I28" s="1">
        <v>1073</v>
      </c>
      <c r="J28" s="1">
        <v>7</v>
      </c>
      <c r="K28" s="1">
        <v>85</v>
      </c>
      <c r="L28" s="16">
        <v>6</v>
      </c>
    </row>
    <row r="29" spans="4:12" x14ac:dyDescent="0.25">
      <c r="D29" s="68"/>
      <c r="E29" s="8" t="s">
        <v>35</v>
      </c>
      <c r="F29" s="9"/>
      <c r="G29" s="12">
        <v>137</v>
      </c>
      <c r="H29" s="14">
        <v>3</v>
      </c>
      <c r="I29" s="2">
        <v>124</v>
      </c>
      <c r="J29" s="2">
        <v>1</v>
      </c>
      <c r="K29" s="2">
        <v>9</v>
      </c>
      <c r="L29" s="15">
        <v>0</v>
      </c>
    </row>
    <row r="30" spans="4:12" x14ac:dyDescent="0.25">
      <c r="D30" s="68"/>
      <c r="E30" s="8" t="s">
        <v>36</v>
      </c>
      <c r="F30" s="9"/>
      <c r="G30" s="12">
        <v>129</v>
      </c>
      <c r="H30" s="14">
        <v>0</v>
      </c>
      <c r="I30" s="2">
        <v>127</v>
      </c>
      <c r="J30" s="2">
        <v>0</v>
      </c>
      <c r="K30" s="2">
        <v>1</v>
      </c>
      <c r="L30" s="15">
        <v>1</v>
      </c>
    </row>
    <row r="31" spans="4:12" x14ac:dyDescent="0.25">
      <c r="D31" s="68"/>
      <c r="E31" s="8" t="s">
        <v>37</v>
      </c>
      <c r="F31" s="9"/>
      <c r="G31" s="12">
        <v>5</v>
      </c>
      <c r="H31" s="14">
        <v>0</v>
      </c>
      <c r="I31" s="2">
        <v>4</v>
      </c>
      <c r="J31" s="2">
        <v>0</v>
      </c>
      <c r="K31" s="2">
        <v>1</v>
      </c>
      <c r="L31" s="15">
        <v>0</v>
      </c>
    </row>
    <row r="32" spans="4:12" x14ac:dyDescent="0.25">
      <c r="D32" s="68"/>
      <c r="E32" s="8" t="s">
        <v>38</v>
      </c>
      <c r="F32" s="9"/>
      <c r="G32" s="12">
        <v>43</v>
      </c>
      <c r="H32" s="14">
        <v>0</v>
      </c>
      <c r="I32" s="2">
        <v>40</v>
      </c>
      <c r="J32" s="2">
        <v>0</v>
      </c>
      <c r="K32" s="2">
        <v>3</v>
      </c>
      <c r="L32" s="15">
        <v>0</v>
      </c>
    </row>
    <row r="33" spans="4:12" x14ac:dyDescent="0.25">
      <c r="D33" s="68"/>
      <c r="E33" s="8" t="s">
        <v>39</v>
      </c>
      <c r="F33" s="9"/>
      <c r="G33" s="12">
        <v>0</v>
      </c>
      <c r="H33" s="14">
        <v>0</v>
      </c>
      <c r="I33" s="2">
        <v>0</v>
      </c>
      <c r="J33" s="2">
        <v>0</v>
      </c>
      <c r="K33" s="2">
        <v>0</v>
      </c>
      <c r="L33" s="15">
        <v>0</v>
      </c>
    </row>
    <row r="34" spans="4:12" x14ac:dyDescent="0.25">
      <c r="D34" s="67" t="s">
        <v>40</v>
      </c>
      <c r="E34" s="10" t="s">
        <v>41</v>
      </c>
      <c r="F34" s="7"/>
      <c r="G34" s="11">
        <v>750</v>
      </c>
      <c r="H34" s="13">
        <v>4</v>
      </c>
      <c r="I34" s="1">
        <v>676</v>
      </c>
      <c r="J34" s="1">
        <v>4</v>
      </c>
      <c r="K34" s="1">
        <v>60</v>
      </c>
      <c r="L34" s="16">
        <v>6</v>
      </c>
    </row>
    <row r="35" spans="4:12" x14ac:dyDescent="0.25">
      <c r="D35" s="68"/>
      <c r="E35" s="8" t="s">
        <v>34</v>
      </c>
      <c r="F35" s="9"/>
      <c r="G35" s="12">
        <v>588</v>
      </c>
      <c r="H35" s="14">
        <v>4</v>
      </c>
      <c r="I35" s="2">
        <v>527</v>
      </c>
      <c r="J35" s="2">
        <v>3</v>
      </c>
      <c r="K35" s="2">
        <v>49</v>
      </c>
      <c r="L35" s="15">
        <v>5</v>
      </c>
    </row>
    <row r="36" spans="4:12" x14ac:dyDescent="0.25">
      <c r="D36" s="68"/>
      <c r="E36" s="8" t="s">
        <v>35</v>
      </c>
      <c r="F36" s="9"/>
      <c r="G36" s="12">
        <v>72</v>
      </c>
      <c r="H36" s="14">
        <v>0</v>
      </c>
      <c r="I36" s="2">
        <v>63</v>
      </c>
      <c r="J36" s="2">
        <v>1</v>
      </c>
      <c r="K36" s="2">
        <v>8</v>
      </c>
      <c r="L36" s="15">
        <v>0</v>
      </c>
    </row>
    <row r="37" spans="4:12" x14ac:dyDescent="0.25">
      <c r="D37" s="68"/>
      <c r="E37" s="8" t="s">
        <v>36</v>
      </c>
      <c r="F37" s="9"/>
      <c r="G37" s="12">
        <v>62</v>
      </c>
      <c r="H37" s="14">
        <v>0</v>
      </c>
      <c r="I37" s="2">
        <v>61</v>
      </c>
      <c r="J37" s="2">
        <v>0</v>
      </c>
      <c r="K37" s="2">
        <v>0</v>
      </c>
      <c r="L37" s="15">
        <v>1</v>
      </c>
    </row>
    <row r="38" spans="4:12" x14ac:dyDescent="0.25">
      <c r="D38" s="68"/>
      <c r="E38" s="8" t="s">
        <v>38</v>
      </c>
      <c r="F38" s="9"/>
      <c r="G38" s="12">
        <v>25</v>
      </c>
      <c r="H38" s="14">
        <v>0</v>
      </c>
      <c r="I38" s="2">
        <v>23</v>
      </c>
      <c r="J38" s="2">
        <v>0</v>
      </c>
      <c r="K38" s="2">
        <v>2</v>
      </c>
      <c r="L38" s="15">
        <v>0</v>
      </c>
    </row>
    <row r="39" spans="4:12" x14ac:dyDescent="0.25">
      <c r="D39" s="68"/>
      <c r="E39" s="8" t="s">
        <v>37</v>
      </c>
      <c r="F39" s="9"/>
      <c r="G39" s="12">
        <v>3</v>
      </c>
      <c r="H39" s="14">
        <v>0</v>
      </c>
      <c r="I39" s="2">
        <v>2</v>
      </c>
      <c r="J39" s="2">
        <v>0</v>
      </c>
      <c r="K39" s="2">
        <v>1</v>
      </c>
      <c r="L39" s="15">
        <v>0</v>
      </c>
    </row>
    <row r="40" spans="4:12" x14ac:dyDescent="0.25">
      <c r="D40" s="68"/>
      <c r="E40" s="8" t="s">
        <v>39</v>
      </c>
      <c r="F40" s="9"/>
      <c r="G40" s="12">
        <v>0</v>
      </c>
      <c r="H40" s="14">
        <v>0</v>
      </c>
      <c r="I40" s="2">
        <v>0</v>
      </c>
      <c r="J40" s="2">
        <v>0</v>
      </c>
      <c r="K40" s="2">
        <v>0</v>
      </c>
      <c r="L40" s="15">
        <v>0</v>
      </c>
    </row>
    <row r="41" spans="4:12" x14ac:dyDescent="0.25">
      <c r="D41" s="68"/>
      <c r="E41" s="8" t="s">
        <v>42</v>
      </c>
      <c r="F41" s="9"/>
      <c r="G41" s="12">
        <v>746</v>
      </c>
      <c r="H41" s="14">
        <v>10</v>
      </c>
      <c r="I41" s="2">
        <v>692</v>
      </c>
      <c r="J41" s="2">
        <v>4</v>
      </c>
      <c r="K41" s="2">
        <v>39</v>
      </c>
      <c r="L41" s="15">
        <v>1</v>
      </c>
    </row>
    <row r="42" spans="4:12" x14ac:dyDescent="0.25">
      <c r="D42" s="68"/>
      <c r="E42" s="8" t="s">
        <v>34</v>
      </c>
      <c r="F42" s="9"/>
      <c r="G42" s="12">
        <v>594</v>
      </c>
      <c r="H42" s="14">
        <v>7</v>
      </c>
      <c r="I42" s="2">
        <v>546</v>
      </c>
      <c r="J42" s="2">
        <v>4</v>
      </c>
      <c r="K42" s="2">
        <v>36</v>
      </c>
      <c r="L42" s="15">
        <v>1</v>
      </c>
    </row>
    <row r="43" spans="4:12" x14ac:dyDescent="0.25">
      <c r="D43" s="68"/>
      <c r="E43" s="8" t="s">
        <v>35</v>
      </c>
      <c r="F43" s="9"/>
      <c r="G43" s="12">
        <v>65</v>
      </c>
      <c r="H43" s="14">
        <v>3</v>
      </c>
      <c r="I43" s="2">
        <v>61</v>
      </c>
      <c r="J43" s="2">
        <v>0</v>
      </c>
      <c r="K43" s="2">
        <v>1</v>
      </c>
      <c r="L43" s="15">
        <v>0</v>
      </c>
    </row>
    <row r="44" spans="4:12" x14ac:dyDescent="0.25">
      <c r="D44" s="68"/>
      <c r="E44" s="8" t="s">
        <v>36</v>
      </c>
      <c r="F44" s="9"/>
      <c r="G44" s="12">
        <v>67</v>
      </c>
      <c r="H44" s="14">
        <v>0</v>
      </c>
      <c r="I44" s="2">
        <v>66</v>
      </c>
      <c r="J44" s="2">
        <v>0</v>
      </c>
      <c r="K44" s="2">
        <v>1</v>
      </c>
      <c r="L44" s="15">
        <v>0</v>
      </c>
    </row>
    <row r="45" spans="4:12" x14ac:dyDescent="0.25">
      <c r="D45" s="68"/>
      <c r="E45" s="8" t="s">
        <v>38</v>
      </c>
      <c r="F45" s="9"/>
      <c r="G45" s="12">
        <v>18</v>
      </c>
      <c r="H45" s="14">
        <v>0</v>
      </c>
      <c r="I45" s="2">
        <v>17</v>
      </c>
      <c r="J45" s="2">
        <v>0</v>
      </c>
      <c r="K45" s="2">
        <v>1</v>
      </c>
      <c r="L45" s="15">
        <v>0</v>
      </c>
    </row>
    <row r="46" spans="4:12" x14ac:dyDescent="0.25">
      <c r="D46" s="68"/>
      <c r="E46" s="8" t="s">
        <v>37</v>
      </c>
      <c r="F46" s="9"/>
      <c r="G46" s="12">
        <v>2</v>
      </c>
      <c r="H46" s="14">
        <v>0</v>
      </c>
      <c r="I46" s="2">
        <v>2</v>
      </c>
      <c r="J46" s="2">
        <v>0</v>
      </c>
      <c r="K46" s="2">
        <v>0</v>
      </c>
      <c r="L46" s="15">
        <v>0</v>
      </c>
    </row>
    <row r="47" spans="4:12" x14ac:dyDescent="0.25">
      <c r="D47" s="68"/>
      <c r="E47" s="8" t="s">
        <v>39</v>
      </c>
      <c r="F47" s="9"/>
      <c r="G47" s="12">
        <v>0</v>
      </c>
      <c r="H47" s="14">
        <v>0</v>
      </c>
      <c r="I47" s="2">
        <v>0</v>
      </c>
      <c r="J47" s="2">
        <v>0</v>
      </c>
      <c r="K47" s="2">
        <v>0</v>
      </c>
      <c r="L47" s="15">
        <v>0</v>
      </c>
    </row>
    <row r="48" spans="4:12" x14ac:dyDescent="0.25">
      <c r="D48" s="67" t="s">
        <v>43</v>
      </c>
      <c r="E48" s="10" t="s">
        <v>44</v>
      </c>
      <c r="F48" s="7"/>
      <c r="G48" s="11">
        <v>309</v>
      </c>
      <c r="H48" s="13">
        <v>3</v>
      </c>
      <c r="I48" s="1">
        <v>291</v>
      </c>
      <c r="J48" s="1">
        <v>1</v>
      </c>
      <c r="K48" s="1">
        <v>13</v>
      </c>
      <c r="L48" s="16">
        <v>1</v>
      </c>
    </row>
    <row r="49" spans="4:12" x14ac:dyDescent="0.25">
      <c r="D49" s="68"/>
      <c r="E49" s="8" t="s">
        <v>45</v>
      </c>
      <c r="F49" s="9"/>
      <c r="G49" s="12">
        <v>149</v>
      </c>
      <c r="H49" s="14">
        <v>3</v>
      </c>
      <c r="I49" s="2">
        <v>138</v>
      </c>
      <c r="J49" s="2">
        <v>1</v>
      </c>
      <c r="K49" s="2">
        <v>6</v>
      </c>
      <c r="L49" s="15">
        <v>1</v>
      </c>
    </row>
    <row r="50" spans="4:12" x14ac:dyDescent="0.25">
      <c r="D50" s="68"/>
      <c r="E50" s="8" t="s">
        <v>46</v>
      </c>
      <c r="F50" s="9"/>
      <c r="G50" s="12">
        <v>160</v>
      </c>
      <c r="H50" s="14">
        <v>0</v>
      </c>
      <c r="I50" s="2">
        <v>153</v>
      </c>
      <c r="J50" s="2">
        <v>0</v>
      </c>
      <c r="K50" s="2">
        <v>7</v>
      </c>
      <c r="L50" s="15">
        <v>0</v>
      </c>
    </row>
    <row r="51" spans="4:12" x14ac:dyDescent="0.25">
      <c r="D51" s="68"/>
      <c r="E51" s="8" t="s">
        <v>47</v>
      </c>
      <c r="F51" s="9"/>
      <c r="G51" s="12">
        <v>1182</v>
      </c>
      <c r="H51" s="14">
        <v>11</v>
      </c>
      <c r="I51" s="2">
        <v>1073</v>
      </c>
      <c r="J51" s="2">
        <v>7</v>
      </c>
      <c r="K51" s="2">
        <v>85</v>
      </c>
      <c r="L51" s="15">
        <v>6</v>
      </c>
    </row>
    <row r="52" spans="4:12" x14ac:dyDescent="0.25">
      <c r="D52" s="68"/>
      <c r="E52" s="8" t="s">
        <v>48</v>
      </c>
      <c r="F52" s="9"/>
      <c r="G52" s="12">
        <v>175</v>
      </c>
      <c r="H52" s="14">
        <v>0</v>
      </c>
      <c r="I52" s="2">
        <v>163</v>
      </c>
      <c r="J52" s="2">
        <v>0</v>
      </c>
      <c r="K52" s="2">
        <v>9</v>
      </c>
      <c r="L52" s="15">
        <v>3</v>
      </c>
    </row>
    <row r="53" spans="4:12" x14ac:dyDescent="0.25">
      <c r="D53" s="68"/>
      <c r="E53" s="8" t="s">
        <v>49</v>
      </c>
      <c r="F53" s="9"/>
      <c r="G53" s="12">
        <v>169</v>
      </c>
      <c r="H53" s="14">
        <v>3</v>
      </c>
      <c r="I53" s="2">
        <v>157</v>
      </c>
      <c r="J53" s="2">
        <v>0</v>
      </c>
      <c r="K53" s="2">
        <v>9</v>
      </c>
      <c r="L53" s="15">
        <v>0</v>
      </c>
    </row>
    <row r="54" spans="4:12" x14ac:dyDescent="0.25">
      <c r="D54" s="68"/>
      <c r="E54" s="8" t="s">
        <v>50</v>
      </c>
      <c r="F54" s="9"/>
      <c r="G54" s="12">
        <v>176</v>
      </c>
      <c r="H54" s="14">
        <v>2</v>
      </c>
      <c r="I54" s="2">
        <v>156</v>
      </c>
      <c r="J54" s="2">
        <v>0</v>
      </c>
      <c r="K54" s="2">
        <v>18</v>
      </c>
      <c r="L54" s="15">
        <v>0</v>
      </c>
    </row>
    <row r="55" spans="4:12" x14ac:dyDescent="0.25">
      <c r="D55" s="68"/>
      <c r="E55" s="8" t="s">
        <v>51</v>
      </c>
      <c r="F55" s="9"/>
      <c r="G55" s="12">
        <v>183</v>
      </c>
      <c r="H55" s="14">
        <v>1</v>
      </c>
      <c r="I55" s="2">
        <v>165</v>
      </c>
      <c r="J55" s="2">
        <v>3</v>
      </c>
      <c r="K55" s="2">
        <v>13</v>
      </c>
      <c r="L55" s="15">
        <v>1</v>
      </c>
    </row>
    <row r="56" spans="4:12" x14ac:dyDescent="0.25">
      <c r="D56" s="68"/>
      <c r="E56" s="8" t="s">
        <v>52</v>
      </c>
      <c r="F56" s="9"/>
      <c r="G56" s="12">
        <v>230</v>
      </c>
      <c r="H56" s="14">
        <v>2</v>
      </c>
      <c r="I56" s="2">
        <v>211</v>
      </c>
      <c r="J56" s="2">
        <v>0</v>
      </c>
      <c r="K56" s="2">
        <v>17</v>
      </c>
      <c r="L56" s="15">
        <v>0</v>
      </c>
    </row>
    <row r="57" spans="4:12" x14ac:dyDescent="0.25">
      <c r="D57" s="68"/>
      <c r="E57" s="8" t="s">
        <v>53</v>
      </c>
      <c r="F57" s="9"/>
      <c r="G57" s="12">
        <v>249</v>
      </c>
      <c r="H57" s="14">
        <v>3</v>
      </c>
      <c r="I57" s="2">
        <v>221</v>
      </c>
      <c r="J57" s="2">
        <v>4</v>
      </c>
      <c r="K57" s="2">
        <v>19</v>
      </c>
      <c r="L57" s="15">
        <v>2</v>
      </c>
    </row>
    <row r="58" spans="4:12" x14ac:dyDescent="0.25">
      <c r="D58" s="68"/>
      <c r="E58" s="8" t="s">
        <v>37</v>
      </c>
      <c r="F58" s="9"/>
      <c r="G58" s="12">
        <v>5</v>
      </c>
      <c r="H58" s="14">
        <v>0</v>
      </c>
      <c r="I58" s="2">
        <v>4</v>
      </c>
      <c r="J58" s="2">
        <v>0</v>
      </c>
      <c r="K58" s="2">
        <v>1</v>
      </c>
      <c r="L58" s="15">
        <v>0</v>
      </c>
    </row>
    <row r="59" spans="4:12" x14ac:dyDescent="0.25">
      <c r="D59" s="69"/>
      <c r="E59" s="35" t="s">
        <v>39</v>
      </c>
      <c r="F59" s="31"/>
      <c r="G59" s="25">
        <v>0</v>
      </c>
      <c r="H59" s="39">
        <v>0</v>
      </c>
      <c r="I59" s="6">
        <v>0</v>
      </c>
      <c r="J59" s="6">
        <v>0</v>
      </c>
      <c r="K59" s="6">
        <v>0</v>
      </c>
      <c r="L59" s="40">
        <v>0</v>
      </c>
    </row>
  </sheetData>
  <mergeCells count="7">
    <mergeCell ref="D34:D47"/>
    <mergeCell ref="D48:D59"/>
    <mergeCell ref="D8:F9"/>
    <mergeCell ref="D11:D18"/>
    <mergeCell ref="D19:D25"/>
    <mergeCell ref="D26:D27"/>
    <mergeCell ref="D28:D33"/>
  </mergeCells>
  <phoneticPr fontId="4"/>
  <pageMargins left="0.7" right="0.7" top="0.75" bottom="0.75" header="0.3" footer="0.3"/>
  <pageSetup paperSize="9" scale="63" pageOrder="overThenDown" orientation="landscape"/>
  <headerFooter>
    <oddFooter>&amp;CN(29)</oddFooter>
  </headerFooter>
  <rowBreaks count="1" manualBreakCount="1">
    <brk id="59" max="16383" man="1"/>
  </rowBreaks>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4:U59"/>
  <sheetViews>
    <sheetView workbookViewId="0"/>
  </sheetViews>
  <sheetFormatPr defaultColWidth="8.8984375" defaultRowHeight="12.6" x14ac:dyDescent="0.25"/>
  <cols>
    <col min="1" max="1" width="3.59765625" style="24" customWidth="1"/>
    <col min="2" max="2" width="4.59765625" style="24" customWidth="1"/>
    <col min="3" max="4" width="7.59765625" style="24" customWidth="1"/>
    <col min="5" max="5" width="16.59765625" style="24" customWidth="1"/>
    <col min="6" max="6" width="5.59765625" style="24" customWidth="1"/>
    <col min="7" max="21" width="8.59765625" style="24" customWidth="1"/>
    <col min="22" max="16384" width="8.8984375" style="24"/>
  </cols>
  <sheetData>
    <row r="4" spans="2:21" x14ac:dyDescent="0.25">
      <c r="B4" s="32" t="str">
        <f xml:space="preserve"> HYPERLINK("#'目次'!B36", "[30]")</f>
        <v>[30]</v>
      </c>
      <c r="C4" s="19" t="s">
        <v>564</v>
      </c>
    </row>
    <row r="7" spans="2:21" x14ac:dyDescent="0.25">
      <c r="C7" s="19" t="s">
        <v>11</v>
      </c>
    </row>
    <row r="8" spans="2:21" x14ac:dyDescent="0.25">
      <c r="D8" s="63"/>
      <c r="E8" s="64"/>
      <c r="F8" s="64"/>
      <c r="G8" s="38" t="s">
        <v>12</v>
      </c>
      <c r="H8" s="33" t="s">
        <v>565</v>
      </c>
      <c r="I8" s="5" t="s">
        <v>566</v>
      </c>
      <c r="J8" s="5" t="s">
        <v>567</v>
      </c>
      <c r="K8" s="5" t="s">
        <v>568</v>
      </c>
      <c r="L8" s="5" t="s">
        <v>569</v>
      </c>
      <c r="M8" s="5" t="s">
        <v>570</v>
      </c>
      <c r="N8" s="5" t="s">
        <v>571</v>
      </c>
      <c r="O8" s="5" t="s">
        <v>572</v>
      </c>
      <c r="P8" s="5" t="s">
        <v>573</v>
      </c>
      <c r="Q8" s="5" t="s">
        <v>574</v>
      </c>
      <c r="R8" s="5" t="s">
        <v>575</v>
      </c>
      <c r="S8" s="5" t="s">
        <v>231</v>
      </c>
      <c r="T8" s="5" t="s">
        <v>245</v>
      </c>
      <c r="U8" s="29" t="s">
        <v>576</v>
      </c>
    </row>
    <row r="9" spans="2:21" x14ac:dyDescent="0.25">
      <c r="D9" s="65"/>
      <c r="E9" s="66"/>
      <c r="F9" s="66"/>
      <c r="G9" s="37"/>
      <c r="H9" s="34"/>
      <c r="I9" s="4"/>
      <c r="J9" s="4"/>
      <c r="K9" s="4"/>
      <c r="L9" s="4"/>
      <c r="M9" s="4"/>
      <c r="N9" s="4"/>
      <c r="O9" s="4"/>
      <c r="P9" s="4"/>
      <c r="Q9" s="4"/>
      <c r="R9" s="4"/>
      <c r="S9" s="4"/>
      <c r="T9" s="4"/>
      <c r="U9" s="26"/>
    </row>
    <row r="10" spans="2:21" x14ac:dyDescent="0.25">
      <c r="D10" s="30"/>
      <c r="E10" s="28" t="s">
        <v>12</v>
      </c>
      <c r="F10" s="36"/>
      <c r="G10" s="27">
        <v>1496</v>
      </c>
      <c r="H10" s="3">
        <v>0</v>
      </c>
      <c r="I10" s="3">
        <v>31</v>
      </c>
      <c r="J10" s="3">
        <v>194</v>
      </c>
      <c r="K10" s="3">
        <v>663</v>
      </c>
      <c r="L10" s="3">
        <v>418</v>
      </c>
      <c r="M10" s="3">
        <v>109</v>
      </c>
      <c r="N10" s="3">
        <v>51</v>
      </c>
      <c r="O10" s="3">
        <v>14</v>
      </c>
      <c r="P10" s="3">
        <v>3</v>
      </c>
      <c r="Q10" s="3">
        <v>0</v>
      </c>
      <c r="R10" s="3">
        <v>1</v>
      </c>
      <c r="S10" s="3">
        <v>12</v>
      </c>
      <c r="T10" s="44">
        <v>1.1000000000000001</v>
      </c>
      <c r="U10" s="43">
        <v>4.4000000000000004</v>
      </c>
    </row>
    <row r="11" spans="2:21" x14ac:dyDescent="0.25">
      <c r="D11" s="67" t="s">
        <v>21</v>
      </c>
      <c r="E11" s="10" t="s">
        <v>13</v>
      </c>
      <c r="F11" s="7"/>
      <c r="G11" s="11">
        <v>64</v>
      </c>
      <c r="H11" s="13">
        <v>0</v>
      </c>
      <c r="I11" s="1">
        <v>0</v>
      </c>
      <c r="J11" s="1">
        <v>12</v>
      </c>
      <c r="K11" s="1">
        <v>28</v>
      </c>
      <c r="L11" s="1">
        <v>19</v>
      </c>
      <c r="M11" s="1">
        <v>4</v>
      </c>
      <c r="N11" s="1">
        <v>1</v>
      </c>
      <c r="O11" s="1">
        <v>0</v>
      </c>
      <c r="P11" s="1">
        <v>0</v>
      </c>
      <c r="Q11" s="1">
        <v>0</v>
      </c>
      <c r="R11" s="1">
        <v>0</v>
      </c>
      <c r="S11" s="1">
        <v>0</v>
      </c>
      <c r="T11" s="20">
        <v>0.9</v>
      </c>
      <c r="U11" s="21">
        <v>4.3</v>
      </c>
    </row>
    <row r="12" spans="2:21" x14ac:dyDescent="0.25">
      <c r="D12" s="68"/>
      <c r="E12" s="8" t="s">
        <v>14</v>
      </c>
      <c r="F12" s="9"/>
      <c r="G12" s="12">
        <v>120</v>
      </c>
      <c r="H12" s="14">
        <v>0</v>
      </c>
      <c r="I12" s="2">
        <v>2</v>
      </c>
      <c r="J12" s="2">
        <v>10</v>
      </c>
      <c r="K12" s="2">
        <v>55</v>
      </c>
      <c r="L12" s="2">
        <v>30</v>
      </c>
      <c r="M12" s="2">
        <v>12</v>
      </c>
      <c r="N12" s="2">
        <v>8</v>
      </c>
      <c r="O12" s="2">
        <v>2</v>
      </c>
      <c r="P12" s="2">
        <v>1</v>
      </c>
      <c r="Q12" s="2">
        <v>0</v>
      </c>
      <c r="R12" s="2">
        <v>0</v>
      </c>
      <c r="S12" s="2">
        <v>0</v>
      </c>
      <c r="T12" s="17">
        <v>1.2</v>
      </c>
      <c r="U12" s="18">
        <v>4.5999999999999996</v>
      </c>
    </row>
    <row r="13" spans="2:21" x14ac:dyDescent="0.25">
      <c r="D13" s="68"/>
      <c r="E13" s="8" t="s">
        <v>15</v>
      </c>
      <c r="F13" s="9"/>
      <c r="G13" s="12">
        <v>417</v>
      </c>
      <c r="H13" s="14">
        <v>0</v>
      </c>
      <c r="I13" s="2">
        <v>9</v>
      </c>
      <c r="J13" s="2">
        <v>63</v>
      </c>
      <c r="K13" s="2">
        <v>181</v>
      </c>
      <c r="L13" s="2">
        <v>109</v>
      </c>
      <c r="M13" s="2">
        <v>34</v>
      </c>
      <c r="N13" s="2">
        <v>12</v>
      </c>
      <c r="O13" s="2">
        <v>3</v>
      </c>
      <c r="P13" s="2">
        <v>0</v>
      </c>
      <c r="Q13" s="2">
        <v>0</v>
      </c>
      <c r="R13" s="2">
        <v>0</v>
      </c>
      <c r="S13" s="2">
        <v>6</v>
      </c>
      <c r="T13" s="17">
        <v>1</v>
      </c>
      <c r="U13" s="18">
        <v>4.4000000000000004</v>
      </c>
    </row>
    <row r="14" spans="2:21" x14ac:dyDescent="0.25">
      <c r="D14" s="68"/>
      <c r="E14" s="8" t="s">
        <v>16</v>
      </c>
      <c r="F14" s="9"/>
      <c r="G14" s="12">
        <v>308</v>
      </c>
      <c r="H14" s="14">
        <v>0</v>
      </c>
      <c r="I14" s="2">
        <v>8</v>
      </c>
      <c r="J14" s="2">
        <v>34</v>
      </c>
      <c r="K14" s="2">
        <v>130</v>
      </c>
      <c r="L14" s="2">
        <v>88</v>
      </c>
      <c r="M14" s="2">
        <v>24</v>
      </c>
      <c r="N14" s="2">
        <v>18</v>
      </c>
      <c r="O14" s="2">
        <v>4</v>
      </c>
      <c r="P14" s="2">
        <v>0</v>
      </c>
      <c r="Q14" s="2">
        <v>0</v>
      </c>
      <c r="R14" s="2">
        <v>0</v>
      </c>
      <c r="S14" s="2">
        <v>2</v>
      </c>
      <c r="T14" s="17">
        <v>1.1000000000000001</v>
      </c>
      <c r="U14" s="18">
        <v>4.5</v>
      </c>
    </row>
    <row r="15" spans="2:21" x14ac:dyDescent="0.25">
      <c r="D15" s="68"/>
      <c r="E15" s="8" t="s">
        <v>17</v>
      </c>
      <c r="F15" s="9"/>
      <c r="G15" s="12">
        <v>220</v>
      </c>
      <c r="H15" s="14">
        <v>0</v>
      </c>
      <c r="I15" s="2">
        <v>2</v>
      </c>
      <c r="J15" s="2">
        <v>27</v>
      </c>
      <c r="K15" s="2">
        <v>113</v>
      </c>
      <c r="L15" s="2">
        <v>59</v>
      </c>
      <c r="M15" s="2">
        <v>11</v>
      </c>
      <c r="N15" s="2">
        <v>4</v>
      </c>
      <c r="O15" s="2">
        <v>0</v>
      </c>
      <c r="P15" s="2">
        <v>2</v>
      </c>
      <c r="Q15" s="2">
        <v>0</v>
      </c>
      <c r="R15" s="2">
        <v>0</v>
      </c>
      <c r="S15" s="2">
        <v>2</v>
      </c>
      <c r="T15" s="17">
        <v>1</v>
      </c>
      <c r="U15" s="18">
        <v>4.3</v>
      </c>
    </row>
    <row r="16" spans="2:21" x14ac:dyDescent="0.25">
      <c r="D16" s="68"/>
      <c r="E16" s="8" t="s">
        <v>18</v>
      </c>
      <c r="F16" s="9"/>
      <c r="G16" s="12">
        <v>99</v>
      </c>
      <c r="H16" s="14">
        <v>0</v>
      </c>
      <c r="I16" s="2">
        <v>1</v>
      </c>
      <c r="J16" s="2">
        <v>11</v>
      </c>
      <c r="K16" s="2">
        <v>44</v>
      </c>
      <c r="L16" s="2">
        <v>34</v>
      </c>
      <c r="M16" s="2">
        <v>5</v>
      </c>
      <c r="N16" s="2">
        <v>1</v>
      </c>
      <c r="O16" s="2">
        <v>2</v>
      </c>
      <c r="P16" s="2">
        <v>0</v>
      </c>
      <c r="Q16" s="2">
        <v>0</v>
      </c>
      <c r="R16" s="2">
        <v>0</v>
      </c>
      <c r="S16" s="2">
        <v>1</v>
      </c>
      <c r="T16" s="17">
        <v>1</v>
      </c>
      <c r="U16" s="18">
        <v>4.4000000000000004</v>
      </c>
    </row>
    <row r="17" spans="4:21" x14ac:dyDescent="0.25">
      <c r="D17" s="68"/>
      <c r="E17" s="8" t="s">
        <v>19</v>
      </c>
      <c r="F17" s="9"/>
      <c r="G17" s="12">
        <v>48</v>
      </c>
      <c r="H17" s="14">
        <v>0</v>
      </c>
      <c r="I17" s="2">
        <v>2</v>
      </c>
      <c r="J17" s="2">
        <v>8</v>
      </c>
      <c r="K17" s="2">
        <v>19</v>
      </c>
      <c r="L17" s="2">
        <v>14</v>
      </c>
      <c r="M17" s="2">
        <v>1</v>
      </c>
      <c r="N17" s="2">
        <v>3</v>
      </c>
      <c r="O17" s="2">
        <v>1</v>
      </c>
      <c r="P17" s="2">
        <v>0</v>
      </c>
      <c r="Q17" s="2">
        <v>0</v>
      </c>
      <c r="R17" s="2">
        <v>0</v>
      </c>
      <c r="S17" s="2">
        <v>0</v>
      </c>
      <c r="T17" s="17">
        <v>1.2</v>
      </c>
      <c r="U17" s="18">
        <v>4.4000000000000004</v>
      </c>
    </row>
    <row r="18" spans="4:21" x14ac:dyDescent="0.25">
      <c r="D18" s="68"/>
      <c r="E18" s="8" t="s">
        <v>20</v>
      </c>
      <c r="F18" s="9"/>
      <c r="G18" s="12">
        <v>220</v>
      </c>
      <c r="H18" s="14">
        <v>0</v>
      </c>
      <c r="I18" s="2">
        <v>7</v>
      </c>
      <c r="J18" s="2">
        <v>29</v>
      </c>
      <c r="K18" s="2">
        <v>93</v>
      </c>
      <c r="L18" s="2">
        <v>65</v>
      </c>
      <c r="M18" s="2">
        <v>18</v>
      </c>
      <c r="N18" s="2">
        <v>4</v>
      </c>
      <c r="O18" s="2">
        <v>2</v>
      </c>
      <c r="P18" s="2">
        <v>0</v>
      </c>
      <c r="Q18" s="2">
        <v>0</v>
      </c>
      <c r="R18" s="2">
        <v>1</v>
      </c>
      <c r="S18" s="2">
        <v>1</v>
      </c>
      <c r="T18" s="17">
        <v>1.1000000000000001</v>
      </c>
      <c r="U18" s="18">
        <v>4.4000000000000004</v>
      </c>
    </row>
    <row r="19" spans="4:21" x14ac:dyDescent="0.25">
      <c r="D19" s="67" t="s">
        <v>22</v>
      </c>
      <c r="E19" s="10" t="s">
        <v>23</v>
      </c>
      <c r="F19" s="7"/>
      <c r="G19" s="11">
        <v>327</v>
      </c>
      <c r="H19" s="13">
        <v>0</v>
      </c>
      <c r="I19" s="1">
        <v>10</v>
      </c>
      <c r="J19" s="1">
        <v>54</v>
      </c>
      <c r="K19" s="1">
        <v>159</v>
      </c>
      <c r="L19" s="1">
        <v>77</v>
      </c>
      <c r="M19" s="1">
        <v>17</v>
      </c>
      <c r="N19" s="1">
        <v>6</v>
      </c>
      <c r="O19" s="1">
        <v>1</v>
      </c>
      <c r="P19" s="1">
        <v>0</v>
      </c>
      <c r="Q19" s="1">
        <v>0</v>
      </c>
      <c r="R19" s="1">
        <v>0</v>
      </c>
      <c r="S19" s="1">
        <v>3</v>
      </c>
      <c r="T19" s="20">
        <v>1</v>
      </c>
      <c r="U19" s="21">
        <v>4.2</v>
      </c>
    </row>
    <row r="20" spans="4:21" x14ac:dyDescent="0.25">
      <c r="D20" s="68"/>
      <c r="E20" s="8" t="s">
        <v>24</v>
      </c>
      <c r="F20" s="9"/>
      <c r="G20" s="12">
        <v>54</v>
      </c>
      <c r="H20" s="14">
        <v>0</v>
      </c>
      <c r="I20" s="2">
        <v>2</v>
      </c>
      <c r="J20" s="2">
        <v>16</v>
      </c>
      <c r="K20" s="2">
        <v>21</v>
      </c>
      <c r="L20" s="2">
        <v>3</v>
      </c>
      <c r="M20" s="2">
        <v>8</v>
      </c>
      <c r="N20" s="2">
        <v>2</v>
      </c>
      <c r="O20" s="2">
        <v>1</v>
      </c>
      <c r="P20" s="2">
        <v>0</v>
      </c>
      <c r="Q20" s="2">
        <v>0</v>
      </c>
      <c r="R20" s="2">
        <v>0</v>
      </c>
      <c r="S20" s="2">
        <v>1</v>
      </c>
      <c r="T20" s="17">
        <v>1.3</v>
      </c>
      <c r="U20" s="18">
        <v>4.2</v>
      </c>
    </row>
    <row r="21" spans="4:21" x14ac:dyDescent="0.25">
      <c r="D21" s="68"/>
      <c r="E21" s="8" t="s">
        <v>25</v>
      </c>
      <c r="F21" s="9"/>
      <c r="G21" s="12">
        <v>273</v>
      </c>
      <c r="H21" s="14">
        <v>0</v>
      </c>
      <c r="I21" s="2">
        <v>8</v>
      </c>
      <c r="J21" s="2">
        <v>38</v>
      </c>
      <c r="K21" s="2">
        <v>138</v>
      </c>
      <c r="L21" s="2">
        <v>74</v>
      </c>
      <c r="M21" s="2">
        <v>9</v>
      </c>
      <c r="N21" s="2">
        <v>4</v>
      </c>
      <c r="O21" s="2">
        <v>0</v>
      </c>
      <c r="P21" s="2">
        <v>0</v>
      </c>
      <c r="Q21" s="2">
        <v>0</v>
      </c>
      <c r="R21" s="2">
        <v>0</v>
      </c>
      <c r="S21" s="2">
        <v>2</v>
      </c>
      <c r="T21" s="17">
        <v>0.9</v>
      </c>
      <c r="U21" s="18">
        <v>4.2</v>
      </c>
    </row>
    <row r="22" spans="4:21" x14ac:dyDescent="0.25">
      <c r="D22" s="68"/>
      <c r="E22" s="8" t="s">
        <v>26</v>
      </c>
      <c r="F22" s="9"/>
      <c r="G22" s="12">
        <v>1023</v>
      </c>
      <c r="H22" s="14">
        <v>0</v>
      </c>
      <c r="I22" s="2">
        <v>20</v>
      </c>
      <c r="J22" s="2">
        <v>126</v>
      </c>
      <c r="K22" s="2">
        <v>447</v>
      </c>
      <c r="L22" s="2">
        <v>297</v>
      </c>
      <c r="M22" s="2">
        <v>78</v>
      </c>
      <c r="N22" s="2">
        <v>34</v>
      </c>
      <c r="O22" s="2">
        <v>10</v>
      </c>
      <c r="P22" s="2">
        <v>1</v>
      </c>
      <c r="Q22" s="2">
        <v>0</v>
      </c>
      <c r="R22" s="2">
        <v>1</v>
      </c>
      <c r="S22" s="2">
        <v>9</v>
      </c>
      <c r="T22" s="17">
        <v>1.1000000000000001</v>
      </c>
      <c r="U22" s="18">
        <v>4.4000000000000004</v>
      </c>
    </row>
    <row r="23" spans="4:21" x14ac:dyDescent="0.25">
      <c r="D23" s="68"/>
      <c r="E23" s="8" t="s">
        <v>27</v>
      </c>
      <c r="F23" s="9"/>
      <c r="G23" s="12">
        <v>654</v>
      </c>
      <c r="H23" s="14">
        <v>0</v>
      </c>
      <c r="I23" s="2">
        <v>13</v>
      </c>
      <c r="J23" s="2">
        <v>84</v>
      </c>
      <c r="K23" s="2">
        <v>283</v>
      </c>
      <c r="L23" s="2">
        <v>192</v>
      </c>
      <c r="M23" s="2">
        <v>54</v>
      </c>
      <c r="N23" s="2">
        <v>18</v>
      </c>
      <c r="O23" s="2">
        <v>2</v>
      </c>
      <c r="P23" s="2">
        <v>1</v>
      </c>
      <c r="Q23" s="2">
        <v>0</v>
      </c>
      <c r="R23" s="2">
        <v>0</v>
      </c>
      <c r="S23" s="2">
        <v>7</v>
      </c>
      <c r="T23" s="17">
        <v>1</v>
      </c>
      <c r="U23" s="18">
        <v>4.4000000000000004</v>
      </c>
    </row>
    <row r="24" spans="4:21" x14ac:dyDescent="0.25">
      <c r="D24" s="68"/>
      <c r="E24" s="8" t="s">
        <v>28</v>
      </c>
      <c r="F24" s="9"/>
      <c r="G24" s="12">
        <v>369</v>
      </c>
      <c r="H24" s="14">
        <v>0</v>
      </c>
      <c r="I24" s="2">
        <v>7</v>
      </c>
      <c r="J24" s="2">
        <v>42</v>
      </c>
      <c r="K24" s="2">
        <v>164</v>
      </c>
      <c r="L24" s="2">
        <v>105</v>
      </c>
      <c r="M24" s="2">
        <v>24</v>
      </c>
      <c r="N24" s="2">
        <v>16</v>
      </c>
      <c r="O24" s="2">
        <v>8</v>
      </c>
      <c r="P24" s="2">
        <v>0</v>
      </c>
      <c r="Q24" s="2">
        <v>0</v>
      </c>
      <c r="R24" s="2">
        <v>1</v>
      </c>
      <c r="S24" s="2">
        <v>2</v>
      </c>
      <c r="T24" s="17">
        <v>1.2</v>
      </c>
      <c r="U24" s="18">
        <v>4.5</v>
      </c>
    </row>
    <row r="25" spans="4:21" x14ac:dyDescent="0.25">
      <c r="D25" s="68"/>
      <c r="E25" s="8" t="s">
        <v>29</v>
      </c>
      <c r="F25" s="9"/>
      <c r="G25" s="12">
        <v>146</v>
      </c>
      <c r="H25" s="14">
        <v>0</v>
      </c>
      <c r="I25" s="2">
        <v>1</v>
      </c>
      <c r="J25" s="2">
        <v>14</v>
      </c>
      <c r="K25" s="2">
        <v>57</v>
      </c>
      <c r="L25" s="2">
        <v>44</v>
      </c>
      <c r="M25" s="2">
        <v>14</v>
      </c>
      <c r="N25" s="2">
        <v>11</v>
      </c>
      <c r="O25" s="2">
        <v>3</v>
      </c>
      <c r="P25" s="2">
        <v>2</v>
      </c>
      <c r="Q25" s="2">
        <v>0</v>
      </c>
      <c r="R25" s="2">
        <v>0</v>
      </c>
      <c r="S25" s="2">
        <v>0</v>
      </c>
      <c r="T25" s="17">
        <v>1.3</v>
      </c>
      <c r="U25" s="18">
        <v>4.8</v>
      </c>
    </row>
    <row r="26" spans="4:21" x14ac:dyDescent="0.25">
      <c r="D26" s="67" t="s">
        <v>30</v>
      </c>
      <c r="E26" s="10" t="s">
        <v>31</v>
      </c>
      <c r="F26" s="7"/>
      <c r="G26" s="11">
        <v>750</v>
      </c>
      <c r="H26" s="13">
        <v>0</v>
      </c>
      <c r="I26" s="1">
        <v>16</v>
      </c>
      <c r="J26" s="1">
        <v>99</v>
      </c>
      <c r="K26" s="1">
        <v>326</v>
      </c>
      <c r="L26" s="1">
        <v>218</v>
      </c>
      <c r="M26" s="1">
        <v>48</v>
      </c>
      <c r="N26" s="1">
        <v>28</v>
      </c>
      <c r="O26" s="1">
        <v>6</v>
      </c>
      <c r="P26" s="1">
        <v>1</v>
      </c>
      <c r="Q26" s="1">
        <v>0</v>
      </c>
      <c r="R26" s="1">
        <v>0</v>
      </c>
      <c r="S26" s="1">
        <v>8</v>
      </c>
      <c r="T26" s="20">
        <v>1.1000000000000001</v>
      </c>
      <c r="U26" s="21">
        <v>4.4000000000000004</v>
      </c>
    </row>
    <row r="27" spans="4:21" x14ac:dyDescent="0.25">
      <c r="D27" s="68"/>
      <c r="E27" s="8" t="s">
        <v>32</v>
      </c>
      <c r="F27" s="9"/>
      <c r="G27" s="12">
        <v>746</v>
      </c>
      <c r="H27" s="14">
        <v>0</v>
      </c>
      <c r="I27" s="2">
        <v>15</v>
      </c>
      <c r="J27" s="2">
        <v>95</v>
      </c>
      <c r="K27" s="2">
        <v>337</v>
      </c>
      <c r="L27" s="2">
        <v>200</v>
      </c>
      <c r="M27" s="2">
        <v>61</v>
      </c>
      <c r="N27" s="2">
        <v>23</v>
      </c>
      <c r="O27" s="2">
        <v>8</v>
      </c>
      <c r="P27" s="2">
        <v>2</v>
      </c>
      <c r="Q27" s="2">
        <v>0</v>
      </c>
      <c r="R27" s="2">
        <v>1</v>
      </c>
      <c r="S27" s="2">
        <v>4</v>
      </c>
      <c r="T27" s="17">
        <v>1.1000000000000001</v>
      </c>
      <c r="U27" s="18">
        <v>4.4000000000000004</v>
      </c>
    </row>
    <row r="28" spans="4:21" x14ac:dyDescent="0.25">
      <c r="D28" s="67" t="s">
        <v>33</v>
      </c>
      <c r="E28" s="10" t="s">
        <v>34</v>
      </c>
      <c r="F28" s="7"/>
      <c r="G28" s="11">
        <v>1182</v>
      </c>
      <c r="H28" s="13">
        <v>0</v>
      </c>
      <c r="I28" s="1">
        <v>22</v>
      </c>
      <c r="J28" s="1">
        <v>159</v>
      </c>
      <c r="K28" s="1">
        <v>507</v>
      </c>
      <c r="L28" s="1">
        <v>328</v>
      </c>
      <c r="M28" s="1">
        <v>94</v>
      </c>
      <c r="N28" s="1">
        <v>44</v>
      </c>
      <c r="O28" s="1">
        <v>13</v>
      </c>
      <c r="P28" s="1">
        <v>3</v>
      </c>
      <c r="Q28" s="1">
        <v>0</v>
      </c>
      <c r="R28" s="1">
        <v>1</v>
      </c>
      <c r="S28" s="1">
        <v>11</v>
      </c>
      <c r="T28" s="20">
        <v>1.1000000000000001</v>
      </c>
      <c r="U28" s="21">
        <v>4.4000000000000004</v>
      </c>
    </row>
    <row r="29" spans="4:21" x14ac:dyDescent="0.25">
      <c r="D29" s="68"/>
      <c r="E29" s="8" t="s">
        <v>35</v>
      </c>
      <c r="F29" s="9"/>
      <c r="G29" s="12">
        <v>137</v>
      </c>
      <c r="H29" s="14">
        <v>0</v>
      </c>
      <c r="I29" s="2">
        <v>5</v>
      </c>
      <c r="J29" s="2">
        <v>17</v>
      </c>
      <c r="K29" s="2">
        <v>65</v>
      </c>
      <c r="L29" s="2">
        <v>40</v>
      </c>
      <c r="M29" s="2">
        <v>6</v>
      </c>
      <c r="N29" s="2">
        <v>3</v>
      </c>
      <c r="O29" s="2">
        <v>0</v>
      </c>
      <c r="P29" s="2">
        <v>0</v>
      </c>
      <c r="Q29" s="2">
        <v>0</v>
      </c>
      <c r="R29" s="2">
        <v>0</v>
      </c>
      <c r="S29" s="2">
        <v>1</v>
      </c>
      <c r="T29" s="17">
        <v>0.9</v>
      </c>
      <c r="U29" s="18">
        <v>4.3</v>
      </c>
    </row>
    <row r="30" spans="4:21" x14ac:dyDescent="0.25">
      <c r="D30" s="68"/>
      <c r="E30" s="8" t="s">
        <v>36</v>
      </c>
      <c r="F30" s="9"/>
      <c r="G30" s="12">
        <v>129</v>
      </c>
      <c r="H30" s="14">
        <v>0</v>
      </c>
      <c r="I30" s="2">
        <v>1</v>
      </c>
      <c r="J30" s="2">
        <v>15</v>
      </c>
      <c r="K30" s="2">
        <v>72</v>
      </c>
      <c r="L30" s="2">
        <v>34</v>
      </c>
      <c r="M30" s="2">
        <v>4</v>
      </c>
      <c r="N30" s="2">
        <v>2</v>
      </c>
      <c r="O30" s="2">
        <v>1</v>
      </c>
      <c r="P30" s="2">
        <v>0</v>
      </c>
      <c r="Q30" s="2">
        <v>0</v>
      </c>
      <c r="R30" s="2">
        <v>0</v>
      </c>
      <c r="S30" s="2">
        <v>0</v>
      </c>
      <c r="T30" s="17">
        <v>0.9</v>
      </c>
      <c r="U30" s="18">
        <v>4.3</v>
      </c>
    </row>
    <row r="31" spans="4:21" x14ac:dyDescent="0.25">
      <c r="D31" s="68"/>
      <c r="E31" s="8" t="s">
        <v>37</v>
      </c>
      <c r="F31" s="9"/>
      <c r="G31" s="12">
        <v>5</v>
      </c>
      <c r="H31" s="14">
        <v>0</v>
      </c>
      <c r="I31" s="2">
        <v>1</v>
      </c>
      <c r="J31" s="2">
        <v>0</v>
      </c>
      <c r="K31" s="2">
        <v>1</v>
      </c>
      <c r="L31" s="2">
        <v>1</v>
      </c>
      <c r="M31" s="2">
        <v>2</v>
      </c>
      <c r="N31" s="2">
        <v>0</v>
      </c>
      <c r="O31" s="2">
        <v>0</v>
      </c>
      <c r="P31" s="2">
        <v>0</v>
      </c>
      <c r="Q31" s="2">
        <v>0</v>
      </c>
      <c r="R31" s="2">
        <v>0</v>
      </c>
      <c r="S31" s="2">
        <v>0</v>
      </c>
      <c r="T31" s="17">
        <v>1.7</v>
      </c>
      <c r="U31" s="18">
        <v>4.5999999999999996</v>
      </c>
    </row>
    <row r="32" spans="4:21" x14ac:dyDescent="0.25">
      <c r="D32" s="68"/>
      <c r="E32" s="8" t="s">
        <v>38</v>
      </c>
      <c r="F32" s="9"/>
      <c r="G32" s="12">
        <v>43</v>
      </c>
      <c r="H32" s="14">
        <v>0</v>
      </c>
      <c r="I32" s="2">
        <v>2</v>
      </c>
      <c r="J32" s="2">
        <v>3</v>
      </c>
      <c r="K32" s="2">
        <v>18</v>
      </c>
      <c r="L32" s="2">
        <v>15</v>
      </c>
      <c r="M32" s="2">
        <v>3</v>
      </c>
      <c r="N32" s="2">
        <v>2</v>
      </c>
      <c r="O32" s="2">
        <v>0</v>
      </c>
      <c r="P32" s="2">
        <v>0</v>
      </c>
      <c r="Q32" s="2">
        <v>0</v>
      </c>
      <c r="R32" s="2">
        <v>0</v>
      </c>
      <c r="S32" s="2">
        <v>0</v>
      </c>
      <c r="T32" s="17">
        <v>1.1000000000000001</v>
      </c>
      <c r="U32" s="18">
        <v>4.5</v>
      </c>
    </row>
    <row r="33" spans="4:21" x14ac:dyDescent="0.25">
      <c r="D33" s="68"/>
      <c r="E33" s="8" t="s">
        <v>39</v>
      </c>
      <c r="F33" s="9"/>
      <c r="G33" s="12">
        <v>0</v>
      </c>
      <c r="H33" s="14">
        <v>0</v>
      </c>
      <c r="I33" s="2">
        <v>0</v>
      </c>
      <c r="J33" s="2">
        <v>0</v>
      </c>
      <c r="K33" s="2">
        <v>0</v>
      </c>
      <c r="L33" s="2">
        <v>0</v>
      </c>
      <c r="M33" s="2">
        <v>0</v>
      </c>
      <c r="N33" s="2">
        <v>0</v>
      </c>
      <c r="O33" s="2">
        <v>0</v>
      </c>
      <c r="P33" s="2">
        <v>0</v>
      </c>
      <c r="Q33" s="2">
        <v>0</v>
      </c>
      <c r="R33" s="2">
        <v>0</v>
      </c>
      <c r="S33" s="2">
        <v>0</v>
      </c>
      <c r="T33" s="23">
        <v>0</v>
      </c>
      <c r="U33" s="22">
        <v>0</v>
      </c>
    </row>
    <row r="34" spans="4:21" x14ac:dyDescent="0.25">
      <c r="D34" s="67" t="s">
        <v>40</v>
      </c>
      <c r="E34" s="10" t="s">
        <v>41</v>
      </c>
      <c r="F34" s="7"/>
      <c r="G34" s="11">
        <v>750</v>
      </c>
      <c r="H34" s="13">
        <v>0</v>
      </c>
      <c r="I34" s="1">
        <v>16</v>
      </c>
      <c r="J34" s="1">
        <v>99</v>
      </c>
      <c r="K34" s="1">
        <v>326</v>
      </c>
      <c r="L34" s="1">
        <v>218</v>
      </c>
      <c r="M34" s="1">
        <v>48</v>
      </c>
      <c r="N34" s="1">
        <v>28</v>
      </c>
      <c r="O34" s="1">
        <v>6</v>
      </c>
      <c r="P34" s="1">
        <v>1</v>
      </c>
      <c r="Q34" s="1">
        <v>0</v>
      </c>
      <c r="R34" s="1">
        <v>0</v>
      </c>
      <c r="S34" s="1">
        <v>8</v>
      </c>
      <c r="T34" s="20">
        <v>1.1000000000000001</v>
      </c>
      <c r="U34" s="21">
        <v>4.4000000000000004</v>
      </c>
    </row>
    <row r="35" spans="4:21" x14ac:dyDescent="0.25">
      <c r="D35" s="68"/>
      <c r="E35" s="8" t="s">
        <v>34</v>
      </c>
      <c r="F35" s="9"/>
      <c r="G35" s="12">
        <v>588</v>
      </c>
      <c r="H35" s="14">
        <v>0</v>
      </c>
      <c r="I35" s="2">
        <v>9</v>
      </c>
      <c r="J35" s="2">
        <v>80</v>
      </c>
      <c r="K35" s="2">
        <v>249</v>
      </c>
      <c r="L35" s="2">
        <v>172</v>
      </c>
      <c r="M35" s="2">
        <v>40</v>
      </c>
      <c r="N35" s="2">
        <v>24</v>
      </c>
      <c r="O35" s="2">
        <v>6</v>
      </c>
      <c r="P35" s="2">
        <v>1</v>
      </c>
      <c r="Q35" s="2">
        <v>0</v>
      </c>
      <c r="R35" s="2">
        <v>0</v>
      </c>
      <c r="S35" s="2">
        <v>7</v>
      </c>
      <c r="T35" s="17">
        <v>1.1000000000000001</v>
      </c>
      <c r="U35" s="18">
        <v>4.4000000000000004</v>
      </c>
    </row>
    <row r="36" spans="4:21" x14ac:dyDescent="0.25">
      <c r="D36" s="68"/>
      <c r="E36" s="8" t="s">
        <v>35</v>
      </c>
      <c r="F36" s="9"/>
      <c r="G36" s="12">
        <v>72</v>
      </c>
      <c r="H36" s="14">
        <v>0</v>
      </c>
      <c r="I36" s="2">
        <v>4</v>
      </c>
      <c r="J36" s="2">
        <v>8</v>
      </c>
      <c r="K36" s="2">
        <v>33</v>
      </c>
      <c r="L36" s="2">
        <v>20</v>
      </c>
      <c r="M36" s="2">
        <v>3</v>
      </c>
      <c r="N36" s="2">
        <v>3</v>
      </c>
      <c r="O36" s="2">
        <v>0</v>
      </c>
      <c r="P36" s="2">
        <v>0</v>
      </c>
      <c r="Q36" s="2">
        <v>0</v>
      </c>
      <c r="R36" s="2">
        <v>0</v>
      </c>
      <c r="S36" s="2">
        <v>1</v>
      </c>
      <c r="T36" s="17">
        <v>1.1000000000000001</v>
      </c>
      <c r="U36" s="18">
        <v>4.3</v>
      </c>
    </row>
    <row r="37" spans="4:21" x14ac:dyDescent="0.25">
      <c r="D37" s="68"/>
      <c r="E37" s="8" t="s">
        <v>36</v>
      </c>
      <c r="F37" s="9"/>
      <c r="G37" s="12">
        <v>62</v>
      </c>
      <c r="H37" s="14">
        <v>0</v>
      </c>
      <c r="I37" s="2">
        <v>0</v>
      </c>
      <c r="J37" s="2">
        <v>9</v>
      </c>
      <c r="K37" s="2">
        <v>36</v>
      </c>
      <c r="L37" s="2">
        <v>15</v>
      </c>
      <c r="M37" s="2">
        <v>2</v>
      </c>
      <c r="N37" s="2">
        <v>0</v>
      </c>
      <c r="O37" s="2">
        <v>0</v>
      </c>
      <c r="P37" s="2">
        <v>0</v>
      </c>
      <c r="Q37" s="2">
        <v>0</v>
      </c>
      <c r="R37" s="2">
        <v>0</v>
      </c>
      <c r="S37" s="2">
        <v>0</v>
      </c>
      <c r="T37" s="17">
        <v>0.7</v>
      </c>
      <c r="U37" s="18">
        <v>4.2</v>
      </c>
    </row>
    <row r="38" spans="4:21" x14ac:dyDescent="0.25">
      <c r="D38" s="68"/>
      <c r="E38" s="8" t="s">
        <v>38</v>
      </c>
      <c r="F38" s="9"/>
      <c r="G38" s="12">
        <v>25</v>
      </c>
      <c r="H38" s="14">
        <v>0</v>
      </c>
      <c r="I38" s="2">
        <v>2</v>
      </c>
      <c r="J38" s="2">
        <v>2</v>
      </c>
      <c r="K38" s="2">
        <v>7</v>
      </c>
      <c r="L38" s="2">
        <v>11</v>
      </c>
      <c r="M38" s="2">
        <v>2</v>
      </c>
      <c r="N38" s="2">
        <v>1</v>
      </c>
      <c r="O38" s="2">
        <v>0</v>
      </c>
      <c r="P38" s="2">
        <v>0</v>
      </c>
      <c r="Q38" s="2">
        <v>0</v>
      </c>
      <c r="R38" s="2">
        <v>0</v>
      </c>
      <c r="S38" s="2">
        <v>0</v>
      </c>
      <c r="T38" s="17">
        <v>1.2</v>
      </c>
      <c r="U38" s="18">
        <v>4.5</v>
      </c>
    </row>
    <row r="39" spans="4:21" x14ac:dyDescent="0.25">
      <c r="D39" s="68"/>
      <c r="E39" s="8" t="s">
        <v>37</v>
      </c>
      <c r="F39" s="9"/>
      <c r="G39" s="12">
        <v>3</v>
      </c>
      <c r="H39" s="14">
        <v>0</v>
      </c>
      <c r="I39" s="2">
        <v>1</v>
      </c>
      <c r="J39" s="2">
        <v>0</v>
      </c>
      <c r="K39" s="2">
        <v>1</v>
      </c>
      <c r="L39" s="2">
        <v>0</v>
      </c>
      <c r="M39" s="2">
        <v>1</v>
      </c>
      <c r="N39" s="2">
        <v>0</v>
      </c>
      <c r="O39" s="2">
        <v>0</v>
      </c>
      <c r="P39" s="2">
        <v>0</v>
      </c>
      <c r="Q39" s="2">
        <v>0</v>
      </c>
      <c r="R39" s="2">
        <v>0</v>
      </c>
      <c r="S39" s="2">
        <v>0</v>
      </c>
      <c r="T39" s="17">
        <v>2</v>
      </c>
      <c r="U39" s="18">
        <v>4</v>
      </c>
    </row>
    <row r="40" spans="4:21" x14ac:dyDescent="0.25">
      <c r="D40" s="68"/>
      <c r="E40" s="8" t="s">
        <v>39</v>
      </c>
      <c r="F40" s="9"/>
      <c r="G40" s="12">
        <v>0</v>
      </c>
      <c r="H40" s="14">
        <v>0</v>
      </c>
      <c r="I40" s="2">
        <v>0</v>
      </c>
      <c r="J40" s="2">
        <v>0</v>
      </c>
      <c r="K40" s="2">
        <v>0</v>
      </c>
      <c r="L40" s="2">
        <v>0</v>
      </c>
      <c r="M40" s="2">
        <v>0</v>
      </c>
      <c r="N40" s="2">
        <v>0</v>
      </c>
      <c r="O40" s="2">
        <v>0</v>
      </c>
      <c r="P40" s="2">
        <v>0</v>
      </c>
      <c r="Q40" s="2">
        <v>0</v>
      </c>
      <c r="R40" s="2">
        <v>0</v>
      </c>
      <c r="S40" s="2">
        <v>0</v>
      </c>
      <c r="T40" s="23">
        <v>0</v>
      </c>
      <c r="U40" s="22">
        <v>0</v>
      </c>
    </row>
    <row r="41" spans="4:21" x14ac:dyDescent="0.25">
      <c r="D41" s="68"/>
      <c r="E41" s="8" t="s">
        <v>42</v>
      </c>
      <c r="F41" s="9"/>
      <c r="G41" s="12">
        <v>746</v>
      </c>
      <c r="H41" s="14">
        <v>0</v>
      </c>
      <c r="I41" s="2">
        <v>15</v>
      </c>
      <c r="J41" s="2">
        <v>95</v>
      </c>
      <c r="K41" s="2">
        <v>337</v>
      </c>
      <c r="L41" s="2">
        <v>200</v>
      </c>
      <c r="M41" s="2">
        <v>61</v>
      </c>
      <c r="N41" s="2">
        <v>23</v>
      </c>
      <c r="O41" s="2">
        <v>8</v>
      </c>
      <c r="P41" s="2">
        <v>2</v>
      </c>
      <c r="Q41" s="2">
        <v>0</v>
      </c>
      <c r="R41" s="2">
        <v>1</v>
      </c>
      <c r="S41" s="2">
        <v>4</v>
      </c>
      <c r="T41" s="17">
        <v>1.1000000000000001</v>
      </c>
      <c r="U41" s="18">
        <v>4.4000000000000004</v>
      </c>
    </row>
    <row r="42" spans="4:21" x14ac:dyDescent="0.25">
      <c r="D42" s="68"/>
      <c r="E42" s="8" t="s">
        <v>34</v>
      </c>
      <c r="F42" s="9"/>
      <c r="G42" s="12">
        <v>594</v>
      </c>
      <c r="H42" s="14">
        <v>0</v>
      </c>
      <c r="I42" s="2">
        <v>13</v>
      </c>
      <c r="J42" s="2">
        <v>79</v>
      </c>
      <c r="K42" s="2">
        <v>258</v>
      </c>
      <c r="L42" s="2">
        <v>156</v>
      </c>
      <c r="M42" s="2">
        <v>54</v>
      </c>
      <c r="N42" s="2">
        <v>20</v>
      </c>
      <c r="O42" s="2">
        <v>7</v>
      </c>
      <c r="P42" s="2">
        <v>2</v>
      </c>
      <c r="Q42" s="2">
        <v>0</v>
      </c>
      <c r="R42" s="2">
        <v>1</v>
      </c>
      <c r="S42" s="2">
        <v>4</v>
      </c>
      <c r="T42" s="17">
        <v>1.1000000000000001</v>
      </c>
      <c r="U42" s="18">
        <v>4.4000000000000004</v>
      </c>
    </row>
    <row r="43" spans="4:21" x14ac:dyDescent="0.25">
      <c r="D43" s="68"/>
      <c r="E43" s="8" t="s">
        <v>35</v>
      </c>
      <c r="F43" s="9"/>
      <c r="G43" s="12">
        <v>65</v>
      </c>
      <c r="H43" s="14">
        <v>0</v>
      </c>
      <c r="I43" s="2">
        <v>1</v>
      </c>
      <c r="J43" s="2">
        <v>9</v>
      </c>
      <c r="K43" s="2">
        <v>32</v>
      </c>
      <c r="L43" s="2">
        <v>20</v>
      </c>
      <c r="M43" s="2">
        <v>3</v>
      </c>
      <c r="N43" s="2">
        <v>0</v>
      </c>
      <c r="O43" s="2">
        <v>0</v>
      </c>
      <c r="P43" s="2">
        <v>0</v>
      </c>
      <c r="Q43" s="2">
        <v>0</v>
      </c>
      <c r="R43" s="2">
        <v>0</v>
      </c>
      <c r="S43" s="2">
        <v>0</v>
      </c>
      <c r="T43" s="17">
        <v>0.8</v>
      </c>
      <c r="U43" s="18">
        <v>4.2</v>
      </c>
    </row>
    <row r="44" spans="4:21" x14ac:dyDescent="0.25">
      <c r="D44" s="68"/>
      <c r="E44" s="8" t="s">
        <v>36</v>
      </c>
      <c r="F44" s="9"/>
      <c r="G44" s="12">
        <v>67</v>
      </c>
      <c r="H44" s="14">
        <v>0</v>
      </c>
      <c r="I44" s="2">
        <v>1</v>
      </c>
      <c r="J44" s="2">
        <v>6</v>
      </c>
      <c r="K44" s="2">
        <v>36</v>
      </c>
      <c r="L44" s="2">
        <v>19</v>
      </c>
      <c r="M44" s="2">
        <v>2</v>
      </c>
      <c r="N44" s="2">
        <v>2</v>
      </c>
      <c r="O44" s="2">
        <v>1</v>
      </c>
      <c r="P44" s="2">
        <v>0</v>
      </c>
      <c r="Q44" s="2">
        <v>0</v>
      </c>
      <c r="R44" s="2">
        <v>0</v>
      </c>
      <c r="S44" s="2">
        <v>0</v>
      </c>
      <c r="T44" s="17">
        <v>1</v>
      </c>
      <c r="U44" s="18">
        <v>4.4000000000000004</v>
      </c>
    </row>
    <row r="45" spans="4:21" x14ac:dyDescent="0.25">
      <c r="D45" s="68"/>
      <c r="E45" s="8" t="s">
        <v>38</v>
      </c>
      <c r="F45" s="9"/>
      <c r="G45" s="12">
        <v>18</v>
      </c>
      <c r="H45" s="14">
        <v>0</v>
      </c>
      <c r="I45" s="2">
        <v>0</v>
      </c>
      <c r="J45" s="2">
        <v>1</v>
      </c>
      <c r="K45" s="2">
        <v>11</v>
      </c>
      <c r="L45" s="2">
        <v>4</v>
      </c>
      <c r="M45" s="2">
        <v>1</v>
      </c>
      <c r="N45" s="2">
        <v>1</v>
      </c>
      <c r="O45" s="2">
        <v>0</v>
      </c>
      <c r="P45" s="2">
        <v>0</v>
      </c>
      <c r="Q45" s="2">
        <v>0</v>
      </c>
      <c r="R45" s="2">
        <v>0</v>
      </c>
      <c r="S45" s="2">
        <v>0</v>
      </c>
      <c r="T45" s="17">
        <v>0.9</v>
      </c>
      <c r="U45" s="18">
        <v>4.4000000000000004</v>
      </c>
    </row>
    <row r="46" spans="4:21" x14ac:dyDescent="0.25">
      <c r="D46" s="68"/>
      <c r="E46" s="8" t="s">
        <v>37</v>
      </c>
      <c r="F46" s="9"/>
      <c r="G46" s="12">
        <v>2</v>
      </c>
      <c r="H46" s="14">
        <v>0</v>
      </c>
      <c r="I46" s="2">
        <v>0</v>
      </c>
      <c r="J46" s="2">
        <v>0</v>
      </c>
      <c r="K46" s="2">
        <v>0</v>
      </c>
      <c r="L46" s="2">
        <v>1</v>
      </c>
      <c r="M46" s="2">
        <v>1</v>
      </c>
      <c r="N46" s="2">
        <v>0</v>
      </c>
      <c r="O46" s="2">
        <v>0</v>
      </c>
      <c r="P46" s="2">
        <v>0</v>
      </c>
      <c r="Q46" s="2">
        <v>0</v>
      </c>
      <c r="R46" s="2">
        <v>0</v>
      </c>
      <c r="S46" s="2">
        <v>0</v>
      </c>
      <c r="T46" s="17">
        <v>0.7</v>
      </c>
      <c r="U46" s="18">
        <v>5.5</v>
      </c>
    </row>
    <row r="47" spans="4:21" x14ac:dyDescent="0.25">
      <c r="D47" s="68"/>
      <c r="E47" s="8" t="s">
        <v>39</v>
      </c>
      <c r="F47" s="9"/>
      <c r="G47" s="12">
        <v>0</v>
      </c>
      <c r="H47" s="14">
        <v>0</v>
      </c>
      <c r="I47" s="2">
        <v>0</v>
      </c>
      <c r="J47" s="2">
        <v>0</v>
      </c>
      <c r="K47" s="2">
        <v>0</v>
      </c>
      <c r="L47" s="2">
        <v>0</v>
      </c>
      <c r="M47" s="2">
        <v>0</v>
      </c>
      <c r="N47" s="2">
        <v>0</v>
      </c>
      <c r="O47" s="2">
        <v>0</v>
      </c>
      <c r="P47" s="2">
        <v>0</v>
      </c>
      <c r="Q47" s="2">
        <v>0</v>
      </c>
      <c r="R47" s="2">
        <v>0</v>
      </c>
      <c r="S47" s="2">
        <v>0</v>
      </c>
      <c r="T47" s="23">
        <v>0</v>
      </c>
      <c r="U47" s="22">
        <v>0</v>
      </c>
    </row>
    <row r="48" spans="4:21" x14ac:dyDescent="0.25">
      <c r="D48" s="67" t="s">
        <v>43</v>
      </c>
      <c r="E48" s="10" t="s">
        <v>44</v>
      </c>
      <c r="F48" s="7"/>
      <c r="G48" s="11">
        <v>309</v>
      </c>
      <c r="H48" s="13">
        <v>0</v>
      </c>
      <c r="I48" s="1">
        <v>8</v>
      </c>
      <c r="J48" s="1">
        <v>35</v>
      </c>
      <c r="K48" s="1">
        <v>155</v>
      </c>
      <c r="L48" s="1">
        <v>89</v>
      </c>
      <c r="M48" s="1">
        <v>13</v>
      </c>
      <c r="N48" s="1">
        <v>7</v>
      </c>
      <c r="O48" s="1">
        <v>1</v>
      </c>
      <c r="P48" s="1">
        <v>0</v>
      </c>
      <c r="Q48" s="1">
        <v>0</v>
      </c>
      <c r="R48" s="1">
        <v>0</v>
      </c>
      <c r="S48" s="1">
        <v>1</v>
      </c>
      <c r="T48" s="20">
        <v>0.9</v>
      </c>
      <c r="U48" s="21">
        <v>4.3</v>
      </c>
    </row>
    <row r="49" spans="4:21" x14ac:dyDescent="0.25">
      <c r="D49" s="68"/>
      <c r="E49" s="8" t="s">
        <v>45</v>
      </c>
      <c r="F49" s="9"/>
      <c r="G49" s="12">
        <v>149</v>
      </c>
      <c r="H49" s="14">
        <v>0</v>
      </c>
      <c r="I49" s="2">
        <v>5</v>
      </c>
      <c r="J49" s="2">
        <v>17</v>
      </c>
      <c r="K49" s="2">
        <v>84</v>
      </c>
      <c r="L49" s="2">
        <v>33</v>
      </c>
      <c r="M49" s="2">
        <v>6</v>
      </c>
      <c r="N49" s="2">
        <v>3</v>
      </c>
      <c r="O49" s="2">
        <v>1</v>
      </c>
      <c r="P49" s="2">
        <v>0</v>
      </c>
      <c r="Q49" s="2">
        <v>0</v>
      </c>
      <c r="R49" s="2">
        <v>0</v>
      </c>
      <c r="S49" s="2">
        <v>0</v>
      </c>
      <c r="T49" s="17">
        <v>0.9</v>
      </c>
      <c r="U49" s="18">
        <v>4.2</v>
      </c>
    </row>
    <row r="50" spans="4:21" x14ac:dyDescent="0.25">
      <c r="D50" s="68"/>
      <c r="E50" s="8" t="s">
        <v>46</v>
      </c>
      <c r="F50" s="9"/>
      <c r="G50" s="12">
        <v>160</v>
      </c>
      <c r="H50" s="14">
        <v>0</v>
      </c>
      <c r="I50" s="2">
        <v>3</v>
      </c>
      <c r="J50" s="2">
        <v>18</v>
      </c>
      <c r="K50" s="2">
        <v>71</v>
      </c>
      <c r="L50" s="2">
        <v>56</v>
      </c>
      <c r="M50" s="2">
        <v>7</v>
      </c>
      <c r="N50" s="2">
        <v>4</v>
      </c>
      <c r="O50" s="2">
        <v>0</v>
      </c>
      <c r="P50" s="2">
        <v>0</v>
      </c>
      <c r="Q50" s="2">
        <v>0</v>
      </c>
      <c r="R50" s="2">
        <v>0</v>
      </c>
      <c r="S50" s="2">
        <v>1</v>
      </c>
      <c r="T50" s="17">
        <v>0.9</v>
      </c>
      <c r="U50" s="18">
        <v>4.4000000000000004</v>
      </c>
    </row>
    <row r="51" spans="4:21" x14ac:dyDescent="0.25">
      <c r="D51" s="68"/>
      <c r="E51" s="8" t="s">
        <v>47</v>
      </c>
      <c r="F51" s="9"/>
      <c r="G51" s="12">
        <v>1182</v>
      </c>
      <c r="H51" s="14">
        <v>0</v>
      </c>
      <c r="I51" s="2">
        <v>22</v>
      </c>
      <c r="J51" s="2">
        <v>159</v>
      </c>
      <c r="K51" s="2">
        <v>507</v>
      </c>
      <c r="L51" s="2">
        <v>328</v>
      </c>
      <c r="M51" s="2">
        <v>94</v>
      </c>
      <c r="N51" s="2">
        <v>44</v>
      </c>
      <c r="O51" s="2">
        <v>13</v>
      </c>
      <c r="P51" s="2">
        <v>3</v>
      </c>
      <c r="Q51" s="2">
        <v>0</v>
      </c>
      <c r="R51" s="2">
        <v>1</v>
      </c>
      <c r="S51" s="2">
        <v>11</v>
      </c>
      <c r="T51" s="17">
        <v>1.1000000000000001</v>
      </c>
      <c r="U51" s="18">
        <v>4.4000000000000004</v>
      </c>
    </row>
    <row r="52" spans="4:21" x14ac:dyDescent="0.25">
      <c r="D52" s="68"/>
      <c r="E52" s="8" t="s">
        <v>48</v>
      </c>
      <c r="F52" s="9"/>
      <c r="G52" s="12">
        <v>175</v>
      </c>
      <c r="H52" s="14">
        <v>0</v>
      </c>
      <c r="I52" s="2">
        <v>1</v>
      </c>
      <c r="J52" s="2">
        <v>28</v>
      </c>
      <c r="K52" s="2">
        <v>73</v>
      </c>
      <c r="L52" s="2">
        <v>41</v>
      </c>
      <c r="M52" s="2">
        <v>18</v>
      </c>
      <c r="N52" s="2">
        <v>8</v>
      </c>
      <c r="O52" s="2">
        <v>3</v>
      </c>
      <c r="P52" s="2">
        <v>0</v>
      </c>
      <c r="Q52" s="2">
        <v>0</v>
      </c>
      <c r="R52" s="2">
        <v>0</v>
      </c>
      <c r="S52" s="2">
        <v>3</v>
      </c>
      <c r="T52" s="17">
        <v>1.1000000000000001</v>
      </c>
      <c r="U52" s="18">
        <v>4.5</v>
      </c>
    </row>
    <row r="53" spans="4:21" x14ac:dyDescent="0.25">
      <c r="D53" s="68"/>
      <c r="E53" s="8" t="s">
        <v>49</v>
      </c>
      <c r="F53" s="9"/>
      <c r="G53" s="12">
        <v>169</v>
      </c>
      <c r="H53" s="14">
        <v>0</v>
      </c>
      <c r="I53" s="2">
        <v>2</v>
      </c>
      <c r="J53" s="2">
        <v>28</v>
      </c>
      <c r="K53" s="2">
        <v>75</v>
      </c>
      <c r="L53" s="2">
        <v>46</v>
      </c>
      <c r="M53" s="2">
        <v>9</v>
      </c>
      <c r="N53" s="2">
        <v>5</v>
      </c>
      <c r="O53" s="2">
        <v>2</v>
      </c>
      <c r="P53" s="2">
        <v>0</v>
      </c>
      <c r="Q53" s="2">
        <v>0</v>
      </c>
      <c r="R53" s="2">
        <v>0</v>
      </c>
      <c r="S53" s="2">
        <v>2</v>
      </c>
      <c r="T53" s="17">
        <v>1</v>
      </c>
      <c r="U53" s="18">
        <v>4.3</v>
      </c>
    </row>
    <row r="54" spans="4:21" x14ac:dyDescent="0.25">
      <c r="D54" s="68"/>
      <c r="E54" s="8" t="s">
        <v>50</v>
      </c>
      <c r="F54" s="9"/>
      <c r="G54" s="12">
        <v>176</v>
      </c>
      <c r="H54" s="14">
        <v>0</v>
      </c>
      <c r="I54" s="2">
        <v>5</v>
      </c>
      <c r="J54" s="2">
        <v>31</v>
      </c>
      <c r="K54" s="2">
        <v>65</v>
      </c>
      <c r="L54" s="2">
        <v>53</v>
      </c>
      <c r="M54" s="2">
        <v>12</v>
      </c>
      <c r="N54" s="2">
        <v>7</v>
      </c>
      <c r="O54" s="2">
        <v>1</v>
      </c>
      <c r="P54" s="2">
        <v>1</v>
      </c>
      <c r="Q54" s="2">
        <v>0</v>
      </c>
      <c r="R54" s="2">
        <v>0</v>
      </c>
      <c r="S54" s="2">
        <v>1</v>
      </c>
      <c r="T54" s="17">
        <v>1.2</v>
      </c>
      <c r="U54" s="18">
        <v>4.4000000000000004</v>
      </c>
    </row>
    <row r="55" spans="4:21" x14ac:dyDescent="0.25">
      <c r="D55" s="68"/>
      <c r="E55" s="8" t="s">
        <v>51</v>
      </c>
      <c r="F55" s="9"/>
      <c r="G55" s="12">
        <v>183</v>
      </c>
      <c r="H55" s="14">
        <v>0</v>
      </c>
      <c r="I55" s="2">
        <v>3</v>
      </c>
      <c r="J55" s="2">
        <v>21</v>
      </c>
      <c r="K55" s="2">
        <v>87</v>
      </c>
      <c r="L55" s="2">
        <v>50</v>
      </c>
      <c r="M55" s="2">
        <v>14</v>
      </c>
      <c r="N55" s="2">
        <v>3</v>
      </c>
      <c r="O55" s="2">
        <v>3</v>
      </c>
      <c r="P55" s="2">
        <v>1</v>
      </c>
      <c r="Q55" s="2">
        <v>0</v>
      </c>
      <c r="R55" s="2">
        <v>0</v>
      </c>
      <c r="S55" s="2">
        <v>1</v>
      </c>
      <c r="T55" s="17">
        <v>1.1000000000000001</v>
      </c>
      <c r="U55" s="18">
        <v>4.4000000000000004</v>
      </c>
    </row>
    <row r="56" spans="4:21" x14ac:dyDescent="0.25">
      <c r="D56" s="68"/>
      <c r="E56" s="8" t="s">
        <v>52</v>
      </c>
      <c r="F56" s="9"/>
      <c r="G56" s="12">
        <v>230</v>
      </c>
      <c r="H56" s="14">
        <v>0</v>
      </c>
      <c r="I56" s="2">
        <v>5</v>
      </c>
      <c r="J56" s="2">
        <v>25</v>
      </c>
      <c r="K56" s="2">
        <v>99</v>
      </c>
      <c r="L56" s="2">
        <v>62</v>
      </c>
      <c r="M56" s="2">
        <v>24</v>
      </c>
      <c r="N56" s="2">
        <v>11</v>
      </c>
      <c r="O56" s="2">
        <v>3</v>
      </c>
      <c r="P56" s="2">
        <v>1</v>
      </c>
      <c r="Q56" s="2">
        <v>0</v>
      </c>
      <c r="R56" s="2">
        <v>0</v>
      </c>
      <c r="S56" s="2">
        <v>0</v>
      </c>
      <c r="T56" s="17">
        <v>1.2</v>
      </c>
      <c r="U56" s="18">
        <v>4.5</v>
      </c>
    </row>
    <row r="57" spans="4:21" x14ac:dyDescent="0.25">
      <c r="D57" s="68"/>
      <c r="E57" s="8" t="s">
        <v>53</v>
      </c>
      <c r="F57" s="9"/>
      <c r="G57" s="12">
        <v>249</v>
      </c>
      <c r="H57" s="14">
        <v>0</v>
      </c>
      <c r="I57" s="2">
        <v>6</v>
      </c>
      <c r="J57" s="2">
        <v>26</v>
      </c>
      <c r="K57" s="2">
        <v>108</v>
      </c>
      <c r="L57" s="2">
        <v>76</v>
      </c>
      <c r="M57" s="2">
        <v>17</v>
      </c>
      <c r="N57" s="2">
        <v>10</v>
      </c>
      <c r="O57" s="2">
        <v>1</v>
      </c>
      <c r="P57" s="2">
        <v>0</v>
      </c>
      <c r="Q57" s="2">
        <v>0</v>
      </c>
      <c r="R57" s="2">
        <v>1</v>
      </c>
      <c r="S57" s="2">
        <v>4</v>
      </c>
      <c r="T57" s="17">
        <v>1.1000000000000001</v>
      </c>
      <c r="U57" s="18">
        <v>4.5</v>
      </c>
    </row>
    <row r="58" spans="4:21" x14ac:dyDescent="0.25">
      <c r="D58" s="68"/>
      <c r="E58" s="8" t="s">
        <v>37</v>
      </c>
      <c r="F58" s="9"/>
      <c r="G58" s="12">
        <v>5</v>
      </c>
      <c r="H58" s="14">
        <v>0</v>
      </c>
      <c r="I58" s="2">
        <v>1</v>
      </c>
      <c r="J58" s="2">
        <v>0</v>
      </c>
      <c r="K58" s="2">
        <v>1</v>
      </c>
      <c r="L58" s="2">
        <v>1</v>
      </c>
      <c r="M58" s="2">
        <v>2</v>
      </c>
      <c r="N58" s="2">
        <v>0</v>
      </c>
      <c r="O58" s="2">
        <v>0</v>
      </c>
      <c r="P58" s="2">
        <v>0</v>
      </c>
      <c r="Q58" s="2">
        <v>0</v>
      </c>
      <c r="R58" s="2">
        <v>0</v>
      </c>
      <c r="S58" s="2">
        <v>0</v>
      </c>
      <c r="T58" s="17">
        <v>1.7</v>
      </c>
      <c r="U58" s="18">
        <v>4.5999999999999996</v>
      </c>
    </row>
    <row r="59" spans="4:21" x14ac:dyDescent="0.25">
      <c r="D59" s="69"/>
      <c r="E59" s="35" t="s">
        <v>39</v>
      </c>
      <c r="F59" s="31"/>
      <c r="G59" s="25">
        <v>0</v>
      </c>
      <c r="H59" s="39">
        <v>0</v>
      </c>
      <c r="I59" s="6">
        <v>0</v>
      </c>
      <c r="J59" s="6">
        <v>0</v>
      </c>
      <c r="K59" s="6">
        <v>0</v>
      </c>
      <c r="L59" s="6">
        <v>0</v>
      </c>
      <c r="M59" s="6">
        <v>0</v>
      </c>
      <c r="N59" s="6">
        <v>0</v>
      </c>
      <c r="O59" s="6">
        <v>0</v>
      </c>
      <c r="P59" s="6">
        <v>0</v>
      </c>
      <c r="Q59" s="6">
        <v>0</v>
      </c>
      <c r="R59" s="6">
        <v>0</v>
      </c>
      <c r="S59" s="6">
        <v>0</v>
      </c>
      <c r="T59" s="45">
        <v>0</v>
      </c>
      <c r="U59" s="42">
        <v>0</v>
      </c>
    </row>
  </sheetData>
  <mergeCells count="7">
    <mergeCell ref="D34:D47"/>
    <mergeCell ref="D48:D59"/>
    <mergeCell ref="D8:F9"/>
    <mergeCell ref="D11:D18"/>
    <mergeCell ref="D19:D25"/>
    <mergeCell ref="D26:D27"/>
    <mergeCell ref="D28:D33"/>
  </mergeCells>
  <phoneticPr fontId="4"/>
  <pageMargins left="0.7" right="0.7" top="0.75" bottom="0.75" header="0.3" footer="0.3"/>
  <pageSetup paperSize="9" scale="63" pageOrder="overThenDown" orientation="landscape"/>
  <headerFooter>
    <oddFooter>&amp;CN(30)</oddFooter>
  </headerFooter>
  <rowBreaks count="1" manualBreakCount="1">
    <brk id="59" max="16383" man="1"/>
  </rowBreaks>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4:T59"/>
  <sheetViews>
    <sheetView workbookViewId="0"/>
  </sheetViews>
  <sheetFormatPr defaultColWidth="8.8984375" defaultRowHeight="12.6" x14ac:dyDescent="0.25"/>
  <cols>
    <col min="1" max="1" width="3.59765625" style="24" customWidth="1"/>
    <col min="2" max="2" width="4.59765625" style="24" customWidth="1"/>
    <col min="3" max="4" width="7.59765625" style="24" customWidth="1"/>
    <col min="5" max="5" width="16.59765625" style="24" customWidth="1"/>
    <col min="6" max="6" width="5.59765625" style="24" customWidth="1"/>
    <col min="7" max="20" width="8.59765625" style="24" customWidth="1"/>
    <col min="21" max="16384" width="8.8984375" style="24"/>
  </cols>
  <sheetData>
    <row r="4" spans="2:20" x14ac:dyDescent="0.25">
      <c r="B4" s="32" t="str">
        <f xml:space="preserve"> HYPERLINK("#'目次'!B37", "[31]")</f>
        <v>[31]</v>
      </c>
      <c r="C4" s="19" t="s">
        <v>578</v>
      </c>
    </row>
    <row r="7" spans="2:20" x14ac:dyDescent="0.25">
      <c r="C7" s="19" t="s">
        <v>11</v>
      </c>
    </row>
    <row r="8" spans="2:20" x14ac:dyDescent="0.25">
      <c r="D8" s="63"/>
      <c r="E8" s="64"/>
      <c r="F8" s="64"/>
      <c r="G8" s="38" t="s">
        <v>12</v>
      </c>
      <c r="H8" s="33" t="s">
        <v>539</v>
      </c>
      <c r="I8" s="5" t="s">
        <v>540</v>
      </c>
      <c r="J8" s="5" t="s">
        <v>541</v>
      </c>
      <c r="K8" s="5" t="s">
        <v>542</v>
      </c>
      <c r="L8" s="5" t="s">
        <v>544</v>
      </c>
      <c r="M8" s="5" t="s">
        <v>579</v>
      </c>
      <c r="N8" s="5" t="s">
        <v>543</v>
      </c>
      <c r="O8" s="5" t="s">
        <v>580</v>
      </c>
      <c r="P8" s="5" t="s">
        <v>581</v>
      </c>
      <c r="Q8" s="5" t="s">
        <v>582</v>
      </c>
      <c r="R8" s="5" t="s">
        <v>37</v>
      </c>
      <c r="S8" s="5" t="s">
        <v>231</v>
      </c>
      <c r="T8" s="29" t="s">
        <v>232</v>
      </c>
    </row>
    <row r="9" spans="2:20" x14ac:dyDescent="0.25">
      <c r="D9" s="65"/>
      <c r="E9" s="66"/>
      <c r="F9" s="66"/>
      <c r="G9" s="37"/>
      <c r="H9" s="34"/>
      <c r="I9" s="4"/>
      <c r="J9" s="4"/>
      <c r="K9" s="4"/>
      <c r="L9" s="4"/>
      <c r="M9" s="4"/>
      <c r="N9" s="4"/>
      <c r="O9" s="4"/>
      <c r="P9" s="4"/>
      <c r="Q9" s="4"/>
      <c r="R9" s="4"/>
      <c r="S9" s="4"/>
      <c r="T9" s="26"/>
    </row>
    <row r="10" spans="2:20" x14ac:dyDescent="0.25">
      <c r="D10" s="30"/>
      <c r="E10" s="28" t="s">
        <v>12</v>
      </c>
      <c r="F10" s="36"/>
      <c r="G10" s="27">
        <v>1496</v>
      </c>
      <c r="H10" s="3">
        <v>1377</v>
      </c>
      <c r="I10" s="3">
        <v>1480</v>
      </c>
      <c r="J10" s="3">
        <v>120</v>
      </c>
      <c r="K10" s="3">
        <v>173</v>
      </c>
      <c r="L10" s="3">
        <v>1250</v>
      </c>
      <c r="M10" s="3">
        <v>8</v>
      </c>
      <c r="N10" s="3">
        <v>8</v>
      </c>
      <c r="O10" s="3">
        <v>2</v>
      </c>
      <c r="P10" s="3">
        <v>8</v>
      </c>
      <c r="Q10" s="3">
        <v>1</v>
      </c>
      <c r="R10" s="3">
        <v>4</v>
      </c>
      <c r="S10" s="3">
        <v>0</v>
      </c>
      <c r="T10" s="41">
        <v>4431</v>
      </c>
    </row>
    <row r="11" spans="2:20" x14ac:dyDescent="0.25">
      <c r="D11" s="67" t="s">
        <v>21</v>
      </c>
      <c r="E11" s="10" t="s">
        <v>13</v>
      </c>
      <c r="F11" s="7"/>
      <c r="G11" s="11">
        <v>64</v>
      </c>
      <c r="H11" s="13">
        <v>62</v>
      </c>
      <c r="I11" s="1">
        <v>64</v>
      </c>
      <c r="J11" s="1">
        <v>1</v>
      </c>
      <c r="K11" s="1">
        <v>2</v>
      </c>
      <c r="L11" s="1">
        <v>52</v>
      </c>
      <c r="M11" s="1">
        <v>0</v>
      </c>
      <c r="N11" s="1">
        <v>0</v>
      </c>
      <c r="O11" s="1">
        <v>0</v>
      </c>
      <c r="P11" s="1">
        <v>0</v>
      </c>
      <c r="Q11" s="1">
        <v>0</v>
      </c>
      <c r="R11" s="1">
        <v>0</v>
      </c>
      <c r="S11" s="1">
        <v>0</v>
      </c>
      <c r="T11" s="16">
        <v>181</v>
      </c>
    </row>
    <row r="12" spans="2:20" x14ac:dyDescent="0.25">
      <c r="D12" s="68"/>
      <c r="E12" s="8" t="s">
        <v>14</v>
      </c>
      <c r="F12" s="9"/>
      <c r="G12" s="12">
        <v>120</v>
      </c>
      <c r="H12" s="14">
        <v>114</v>
      </c>
      <c r="I12" s="2">
        <v>118</v>
      </c>
      <c r="J12" s="2">
        <v>21</v>
      </c>
      <c r="K12" s="2">
        <v>31</v>
      </c>
      <c r="L12" s="2">
        <v>104</v>
      </c>
      <c r="M12" s="2">
        <v>2</v>
      </c>
      <c r="N12" s="2">
        <v>1</v>
      </c>
      <c r="O12" s="2">
        <v>0</v>
      </c>
      <c r="P12" s="2">
        <v>3</v>
      </c>
      <c r="Q12" s="2">
        <v>0</v>
      </c>
      <c r="R12" s="2">
        <v>0</v>
      </c>
      <c r="S12" s="2">
        <v>0</v>
      </c>
      <c r="T12" s="15">
        <v>394</v>
      </c>
    </row>
    <row r="13" spans="2:20" x14ac:dyDescent="0.25">
      <c r="D13" s="68"/>
      <c r="E13" s="8" t="s">
        <v>15</v>
      </c>
      <c r="F13" s="9"/>
      <c r="G13" s="12">
        <v>417</v>
      </c>
      <c r="H13" s="14">
        <v>384</v>
      </c>
      <c r="I13" s="2">
        <v>415</v>
      </c>
      <c r="J13" s="2">
        <v>27</v>
      </c>
      <c r="K13" s="2">
        <v>37</v>
      </c>
      <c r="L13" s="2">
        <v>342</v>
      </c>
      <c r="M13" s="2">
        <v>2</v>
      </c>
      <c r="N13" s="2">
        <v>3</v>
      </c>
      <c r="O13" s="2">
        <v>0</v>
      </c>
      <c r="P13" s="2">
        <v>0</v>
      </c>
      <c r="Q13" s="2">
        <v>0</v>
      </c>
      <c r="R13" s="2">
        <v>2</v>
      </c>
      <c r="S13" s="2">
        <v>0</v>
      </c>
      <c r="T13" s="15">
        <v>1212</v>
      </c>
    </row>
    <row r="14" spans="2:20" x14ac:dyDescent="0.25">
      <c r="D14" s="68"/>
      <c r="E14" s="8" t="s">
        <v>16</v>
      </c>
      <c r="F14" s="9"/>
      <c r="G14" s="12">
        <v>308</v>
      </c>
      <c r="H14" s="14">
        <v>281</v>
      </c>
      <c r="I14" s="2">
        <v>302</v>
      </c>
      <c r="J14" s="2">
        <v>38</v>
      </c>
      <c r="K14" s="2">
        <v>52</v>
      </c>
      <c r="L14" s="2">
        <v>254</v>
      </c>
      <c r="M14" s="2">
        <v>4</v>
      </c>
      <c r="N14" s="2">
        <v>2</v>
      </c>
      <c r="O14" s="2">
        <v>2</v>
      </c>
      <c r="P14" s="2">
        <v>2</v>
      </c>
      <c r="Q14" s="2">
        <v>1</v>
      </c>
      <c r="R14" s="2">
        <v>1</v>
      </c>
      <c r="S14" s="2">
        <v>0</v>
      </c>
      <c r="T14" s="15">
        <v>939</v>
      </c>
    </row>
    <row r="15" spans="2:20" x14ac:dyDescent="0.25">
      <c r="D15" s="68"/>
      <c r="E15" s="8" t="s">
        <v>17</v>
      </c>
      <c r="F15" s="9"/>
      <c r="G15" s="12">
        <v>220</v>
      </c>
      <c r="H15" s="14">
        <v>213</v>
      </c>
      <c r="I15" s="2">
        <v>219</v>
      </c>
      <c r="J15" s="2">
        <v>10</v>
      </c>
      <c r="K15" s="2">
        <v>15</v>
      </c>
      <c r="L15" s="2">
        <v>184</v>
      </c>
      <c r="M15" s="2">
        <v>0</v>
      </c>
      <c r="N15" s="2">
        <v>1</v>
      </c>
      <c r="O15" s="2">
        <v>0</v>
      </c>
      <c r="P15" s="2">
        <v>2</v>
      </c>
      <c r="Q15" s="2">
        <v>0</v>
      </c>
      <c r="R15" s="2">
        <v>0</v>
      </c>
      <c r="S15" s="2">
        <v>0</v>
      </c>
      <c r="T15" s="15">
        <v>644</v>
      </c>
    </row>
    <row r="16" spans="2:20" x14ac:dyDescent="0.25">
      <c r="D16" s="68"/>
      <c r="E16" s="8" t="s">
        <v>18</v>
      </c>
      <c r="F16" s="9"/>
      <c r="G16" s="12">
        <v>99</v>
      </c>
      <c r="H16" s="14">
        <v>89</v>
      </c>
      <c r="I16" s="2">
        <v>98</v>
      </c>
      <c r="J16" s="2">
        <v>6</v>
      </c>
      <c r="K16" s="2">
        <v>12</v>
      </c>
      <c r="L16" s="2">
        <v>88</v>
      </c>
      <c r="M16" s="2">
        <v>0</v>
      </c>
      <c r="N16" s="2">
        <v>0</v>
      </c>
      <c r="O16" s="2">
        <v>0</v>
      </c>
      <c r="P16" s="2">
        <v>1</v>
      </c>
      <c r="Q16" s="2">
        <v>0</v>
      </c>
      <c r="R16" s="2">
        <v>0</v>
      </c>
      <c r="S16" s="2">
        <v>0</v>
      </c>
      <c r="T16" s="15">
        <v>294</v>
      </c>
    </row>
    <row r="17" spans="4:20" x14ac:dyDescent="0.25">
      <c r="D17" s="68"/>
      <c r="E17" s="8" t="s">
        <v>19</v>
      </c>
      <c r="F17" s="9"/>
      <c r="G17" s="12">
        <v>48</v>
      </c>
      <c r="H17" s="14">
        <v>43</v>
      </c>
      <c r="I17" s="2">
        <v>48</v>
      </c>
      <c r="J17" s="2">
        <v>4</v>
      </c>
      <c r="K17" s="2">
        <v>4</v>
      </c>
      <c r="L17" s="2">
        <v>40</v>
      </c>
      <c r="M17" s="2">
        <v>0</v>
      </c>
      <c r="N17" s="2">
        <v>0</v>
      </c>
      <c r="O17" s="2">
        <v>0</v>
      </c>
      <c r="P17" s="2">
        <v>0</v>
      </c>
      <c r="Q17" s="2">
        <v>0</v>
      </c>
      <c r="R17" s="2">
        <v>0</v>
      </c>
      <c r="S17" s="2">
        <v>0</v>
      </c>
      <c r="T17" s="15">
        <v>139</v>
      </c>
    </row>
    <row r="18" spans="4:20" x14ac:dyDescent="0.25">
      <c r="D18" s="68"/>
      <c r="E18" s="8" t="s">
        <v>20</v>
      </c>
      <c r="F18" s="9"/>
      <c r="G18" s="12">
        <v>220</v>
      </c>
      <c r="H18" s="14">
        <v>191</v>
      </c>
      <c r="I18" s="2">
        <v>216</v>
      </c>
      <c r="J18" s="2">
        <v>13</v>
      </c>
      <c r="K18" s="2">
        <v>20</v>
      </c>
      <c r="L18" s="2">
        <v>186</v>
      </c>
      <c r="M18" s="2">
        <v>0</v>
      </c>
      <c r="N18" s="2">
        <v>1</v>
      </c>
      <c r="O18" s="2">
        <v>0</v>
      </c>
      <c r="P18" s="2">
        <v>0</v>
      </c>
      <c r="Q18" s="2">
        <v>0</v>
      </c>
      <c r="R18" s="2">
        <v>1</v>
      </c>
      <c r="S18" s="2">
        <v>0</v>
      </c>
      <c r="T18" s="15">
        <v>628</v>
      </c>
    </row>
    <row r="19" spans="4:20" x14ac:dyDescent="0.25">
      <c r="D19" s="67" t="s">
        <v>22</v>
      </c>
      <c r="E19" s="10" t="s">
        <v>23</v>
      </c>
      <c r="F19" s="7"/>
      <c r="G19" s="11">
        <v>327</v>
      </c>
      <c r="H19" s="13">
        <v>299</v>
      </c>
      <c r="I19" s="1">
        <v>325</v>
      </c>
      <c r="J19" s="1">
        <v>7</v>
      </c>
      <c r="K19" s="1">
        <v>22</v>
      </c>
      <c r="L19" s="1">
        <v>259</v>
      </c>
      <c r="M19" s="1">
        <v>3</v>
      </c>
      <c r="N19" s="1">
        <v>1</v>
      </c>
      <c r="O19" s="1">
        <v>0</v>
      </c>
      <c r="P19" s="1">
        <v>0</v>
      </c>
      <c r="Q19" s="1">
        <v>1</v>
      </c>
      <c r="R19" s="1">
        <v>0</v>
      </c>
      <c r="S19" s="1">
        <v>0</v>
      </c>
      <c r="T19" s="16">
        <v>917</v>
      </c>
    </row>
    <row r="20" spans="4:20" x14ac:dyDescent="0.25">
      <c r="D20" s="68"/>
      <c r="E20" s="8" t="s">
        <v>24</v>
      </c>
      <c r="F20" s="9"/>
      <c r="G20" s="12">
        <v>54</v>
      </c>
      <c r="H20" s="14">
        <v>48</v>
      </c>
      <c r="I20" s="2">
        <v>54</v>
      </c>
      <c r="J20" s="2">
        <v>2</v>
      </c>
      <c r="K20" s="2">
        <v>3</v>
      </c>
      <c r="L20" s="2">
        <v>36</v>
      </c>
      <c r="M20" s="2">
        <v>0</v>
      </c>
      <c r="N20" s="2">
        <v>0</v>
      </c>
      <c r="O20" s="2">
        <v>0</v>
      </c>
      <c r="P20" s="2">
        <v>0</v>
      </c>
      <c r="Q20" s="2">
        <v>0</v>
      </c>
      <c r="R20" s="2">
        <v>0</v>
      </c>
      <c r="S20" s="2">
        <v>0</v>
      </c>
      <c r="T20" s="15">
        <v>143</v>
      </c>
    </row>
    <row r="21" spans="4:20" x14ac:dyDescent="0.25">
      <c r="D21" s="68"/>
      <c r="E21" s="8" t="s">
        <v>25</v>
      </c>
      <c r="F21" s="9"/>
      <c r="G21" s="12">
        <v>273</v>
      </c>
      <c r="H21" s="14">
        <v>251</v>
      </c>
      <c r="I21" s="2">
        <v>271</v>
      </c>
      <c r="J21" s="2">
        <v>5</v>
      </c>
      <c r="K21" s="2">
        <v>19</v>
      </c>
      <c r="L21" s="2">
        <v>223</v>
      </c>
      <c r="M21" s="2">
        <v>3</v>
      </c>
      <c r="N21" s="2">
        <v>1</v>
      </c>
      <c r="O21" s="2">
        <v>0</v>
      </c>
      <c r="P21" s="2">
        <v>0</v>
      </c>
      <c r="Q21" s="2">
        <v>1</v>
      </c>
      <c r="R21" s="2">
        <v>0</v>
      </c>
      <c r="S21" s="2">
        <v>0</v>
      </c>
      <c r="T21" s="15">
        <v>774</v>
      </c>
    </row>
    <row r="22" spans="4:20" x14ac:dyDescent="0.25">
      <c r="D22" s="68"/>
      <c r="E22" s="8" t="s">
        <v>26</v>
      </c>
      <c r="F22" s="9"/>
      <c r="G22" s="12">
        <v>1023</v>
      </c>
      <c r="H22" s="14">
        <v>940</v>
      </c>
      <c r="I22" s="2">
        <v>1010</v>
      </c>
      <c r="J22" s="2">
        <v>93</v>
      </c>
      <c r="K22" s="2">
        <v>129</v>
      </c>
      <c r="L22" s="2">
        <v>861</v>
      </c>
      <c r="M22" s="2">
        <v>2</v>
      </c>
      <c r="N22" s="2">
        <v>6</v>
      </c>
      <c r="O22" s="2">
        <v>2</v>
      </c>
      <c r="P22" s="2">
        <v>6</v>
      </c>
      <c r="Q22" s="2">
        <v>0</v>
      </c>
      <c r="R22" s="2">
        <v>4</v>
      </c>
      <c r="S22" s="2">
        <v>0</v>
      </c>
      <c r="T22" s="15">
        <v>3053</v>
      </c>
    </row>
    <row r="23" spans="4:20" x14ac:dyDescent="0.25">
      <c r="D23" s="68"/>
      <c r="E23" s="8" t="s">
        <v>27</v>
      </c>
      <c r="F23" s="9"/>
      <c r="G23" s="12">
        <v>654</v>
      </c>
      <c r="H23" s="14">
        <v>602</v>
      </c>
      <c r="I23" s="2">
        <v>648</v>
      </c>
      <c r="J23" s="2">
        <v>50</v>
      </c>
      <c r="K23" s="2">
        <v>73</v>
      </c>
      <c r="L23" s="2">
        <v>547</v>
      </c>
      <c r="M23" s="2">
        <v>0</v>
      </c>
      <c r="N23" s="2">
        <v>2</v>
      </c>
      <c r="O23" s="2">
        <v>0</v>
      </c>
      <c r="P23" s="2">
        <v>5</v>
      </c>
      <c r="Q23" s="2">
        <v>0</v>
      </c>
      <c r="R23" s="2">
        <v>3</v>
      </c>
      <c r="S23" s="2">
        <v>0</v>
      </c>
      <c r="T23" s="15">
        <v>1930</v>
      </c>
    </row>
    <row r="24" spans="4:20" x14ac:dyDescent="0.25">
      <c r="D24" s="68"/>
      <c r="E24" s="8" t="s">
        <v>28</v>
      </c>
      <c r="F24" s="9"/>
      <c r="G24" s="12">
        <v>369</v>
      </c>
      <c r="H24" s="14">
        <v>338</v>
      </c>
      <c r="I24" s="2">
        <v>362</v>
      </c>
      <c r="J24" s="2">
        <v>43</v>
      </c>
      <c r="K24" s="2">
        <v>56</v>
      </c>
      <c r="L24" s="2">
        <v>314</v>
      </c>
      <c r="M24" s="2">
        <v>2</v>
      </c>
      <c r="N24" s="2">
        <v>4</v>
      </c>
      <c r="O24" s="2">
        <v>2</v>
      </c>
      <c r="P24" s="2">
        <v>1</v>
      </c>
      <c r="Q24" s="2">
        <v>0</v>
      </c>
      <c r="R24" s="2">
        <v>1</v>
      </c>
      <c r="S24" s="2">
        <v>0</v>
      </c>
      <c r="T24" s="15">
        <v>1123</v>
      </c>
    </row>
    <row r="25" spans="4:20" x14ac:dyDescent="0.25">
      <c r="D25" s="68"/>
      <c r="E25" s="8" t="s">
        <v>29</v>
      </c>
      <c r="F25" s="9"/>
      <c r="G25" s="12">
        <v>146</v>
      </c>
      <c r="H25" s="14">
        <v>138</v>
      </c>
      <c r="I25" s="2">
        <v>145</v>
      </c>
      <c r="J25" s="2">
        <v>20</v>
      </c>
      <c r="K25" s="2">
        <v>22</v>
      </c>
      <c r="L25" s="2">
        <v>130</v>
      </c>
      <c r="M25" s="2">
        <v>3</v>
      </c>
      <c r="N25" s="2">
        <v>1</v>
      </c>
      <c r="O25" s="2">
        <v>0</v>
      </c>
      <c r="P25" s="2">
        <v>2</v>
      </c>
      <c r="Q25" s="2">
        <v>0</v>
      </c>
      <c r="R25" s="2">
        <v>0</v>
      </c>
      <c r="S25" s="2">
        <v>0</v>
      </c>
      <c r="T25" s="15">
        <v>461</v>
      </c>
    </row>
    <row r="26" spans="4:20" x14ac:dyDescent="0.25">
      <c r="D26" s="67" t="s">
        <v>30</v>
      </c>
      <c r="E26" s="10" t="s">
        <v>31</v>
      </c>
      <c r="F26" s="7"/>
      <c r="G26" s="11">
        <v>750</v>
      </c>
      <c r="H26" s="13">
        <v>682</v>
      </c>
      <c r="I26" s="1">
        <v>741</v>
      </c>
      <c r="J26" s="1">
        <v>59</v>
      </c>
      <c r="K26" s="1">
        <v>85</v>
      </c>
      <c r="L26" s="1">
        <v>629</v>
      </c>
      <c r="M26" s="1">
        <v>5</v>
      </c>
      <c r="N26" s="1">
        <v>5</v>
      </c>
      <c r="O26" s="1">
        <v>1</v>
      </c>
      <c r="P26" s="1">
        <v>3</v>
      </c>
      <c r="Q26" s="1">
        <v>1</v>
      </c>
      <c r="R26" s="1">
        <v>2</v>
      </c>
      <c r="S26" s="1">
        <v>0</v>
      </c>
      <c r="T26" s="16">
        <v>2213</v>
      </c>
    </row>
    <row r="27" spans="4:20" x14ac:dyDescent="0.25">
      <c r="D27" s="68"/>
      <c r="E27" s="8" t="s">
        <v>32</v>
      </c>
      <c r="F27" s="9"/>
      <c r="G27" s="12">
        <v>746</v>
      </c>
      <c r="H27" s="14">
        <v>695</v>
      </c>
      <c r="I27" s="2">
        <v>739</v>
      </c>
      <c r="J27" s="2">
        <v>61</v>
      </c>
      <c r="K27" s="2">
        <v>88</v>
      </c>
      <c r="L27" s="2">
        <v>621</v>
      </c>
      <c r="M27" s="2">
        <v>3</v>
      </c>
      <c r="N27" s="2">
        <v>3</v>
      </c>
      <c r="O27" s="2">
        <v>1</v>
      </c>
      <c r="P27" s="2">
        <v>5</v>
      </c>
      <c r="Q27" s="2">
        <v>0</v>
      </c>
      <c r="R27" s="2">
        <v>2</v>
      </c>
      <c r="S27" s="2">
        <v>0</v>
      </c>
      <c r="T27" s="15">
        <v>2218</v>
      </c>
    </row>
    <row r="28" spans="4:20" x14ac:dyDescent="0.25">
      <c r="D28" s="67" t="s">
        <v>33</v>
      </c>
      <c r="E28" s="10" t="s">
        <v>34</v>
      </c>
      <c r="F28" s="7"/>
      <c r="G28" s="11">
        <v>1182</v>
      </c>
      <c r="H28" s="13">
        <v>1080</v>
      </c>
      <c r="I28" s="1">
        <v>1167</v>
      </c>
      <c r="J28" s="1">
        <v>105</v>
      </c>
      <c r="K28" s="1">
        <v>146</v>
      </c>
      <c r="L28" s="1">
        <v>986</v>
      </c>
      <c r="M28" s="1">
        <v>6</v>
      </c>
      <c r="N28" s="1">
        <v>7</v>
      </c>
      <c r="O28" s="1">
        <v>2</v>
      </c>
      <c r="P28" s="1">
        <v>7</v>
      </c>
      <c r="Q28" s="1">
        <v>1</v>
      </c>
      <c r="R28" s="1">
        <v>3</v>
      </c>
      <c r="S28" s="1">
        <v>0</v>
      </c>
      <c r="T28" s="16">
        <v>3510</v>
      </c>
    </row>
    <row r="29" spans="4:20" x14ac:dyDescent="0.25">
      <c r="D29" s="68"/>
      <c r="E29" s="8" t="s">
        <v>35</v>
      </c>
      <c r="F29" s="9"/>
      <c r="G29" s="12">
        <v>137</v>
      </c>
      <c r="H29" s="14">
        <v>125</v>
      </c>
      <c r="I29" s="2">
        <v>136</v>
      </c>
      <c r="J29" s="2">
        <v>6</v>
      </c>
      <c r="K29" s="2">
        <v>14</v>
      </c>
      <c r="L29" s="2">
        <v>114</v>
      </c>
      <c r="M29" s="2">
        <v>1</v>
      </c>
      <c r="N29" s="2">
        <v>0</v>
      </c>
      <c r="O29" s="2">
        <v>0</v>
      </c>
      <c r="P29" s="2">
        <v>1</v>
      </c>
      <c r="Q29" s="2">
        <v>0</v>
      </c>
      <c r="R29" s="2">
        <v>0</v>
      </c>
      <c r="S29" s="2">
        <v>0</v>
      </c>
      <c r="T29" s="15">
        <v>397</v>
      </c>
    </row>
    <row r="30" spans="4:20" x14ac:dyDescent="0.25">
      <c r="D30" s="68"/>
      <c r="E30" s="8" t="s">
        <v>36</v>
      </c>
      <c r="F30" s="9"/>
      <c r="G30" s="12">
        <v>129</v>
      </c>
      <c r="H30" s="14">
        <v>128</v>
      </c>
      <c r="I30" s="2">
        <v>129</v>
      </c>
      <c r="J30" s="2">
        <v>5</v>
      </c>
      <c r="K30" s="2">
        <v>10</v>
      </c>
      <c r="L30" s="2">
        <v>113</v>
      </c>
      <c r="M30" s="2">
        <v>1</v>
      </c>
      <c r="N30" s="2">
        <v>0</v>
      </c>
      <c r="O30" s="2">
        <v>0</v>
      </c>
      <c r="P30" s="2">
        <v>0</v>
      </c>
      <c r="Q30" s="2">
        <v>0</v>
      </c>
      <c r="R30" s="2">
        <v>0</v>
      </c>
      <c r="S30" s="2">
        <v>0</v>
      </c>
      <c r="T30" s="15">
        <v>386</v>
      </c>
    </row>
    <row r="31" spans="4:20" x14ac:dyDescent="0.25">
      <c r="D31" s="68"/>
      <c r="E31" s="8" t="s">
        <v>37</v>
      </c>
      <c r="F31" s="9"/>
      <c r="G31" s="12">
        <v>5</v>
      </c>
      <c r="H31" s="14">
        <v>4</v>
      </c>
      <c r="I31" s="2">
        <v>5</v>
      </c>
      <c r="J31" s="2">
        <v>0</v>
      </c>
      <c r="K31" s="2">
        <v>0</v>
      </c>
      <c r="L31" s="2">
        <v>4</v>
      </c>
      <c r="M31" s="2">
        <v>0</v>
      </c>
      <c r="N31" s="2">
        <v>0</v>
      </c>
      <c r="O31" s="2">
        <v>0</v>
      </c>
      <c r="P31" s="2">
        <v>0</v>
      </c>
      <c r="Q31" s="2">
        <v>0</v>
      </c>
      <c r="R31" s="2">
        <v>0</v>
      </c>
      <c r="S31" s="2">
        <v>0</v>
      </c>
      <c r="T31" s="15">
        <v>13</v>
      </c>
    </row>
    <row r="32" spans="4:20" x14ac:dyDescent="0.25">
      <c r="D32" s="68"/>
      <c r="E32" s="8" t="s">
        <v>38</v>
      </c>
      <c r="F32" s="9"/>
      <c r="G32" s="12">
        <v>43</v>
      </c>
      <c r="H32" s="14">
        <v>40</v>
      </c>
      <c r="I32" s="2">
        <v>43</v>
      </c>
      <c r="J32" s="2">
        <v>4</v>
      </c>
      <c r="K32" s="2">
        <v>3</v>
      </c>
      <c r="L32" s="2">
        <v>33</v>
      </c>
      <c r="M32" s="2">
        <v>0</v>
      </c>
      <c r="N32" s="2">
        <v>1</v>
      </c>
      <c r="O32" s="2">
        <v>0</v>
      </c>
      <c r="P32" s="2">
        <v>0</v>
      </c>
      <c r="Q32" s="2">
        <v>0</v>
      </c>
      <c r="R32" s="2">
        <v>1</v>
      </c>
      <c r="S32" s="2">
        <v>0</v>
      </c>
      <c r="T32" s="15">
        <v>125</v>
      </c>
    </row>
    <row r="33" spans="4:20" x14ac:dyDescent="0.25">
      <c r="D33" s="68"/>
      <c r="E33" s="8" t="s">
        <v>39</v>
      </c>
      <c r="F33" s="9"/>
      <c r="G33" s="12">
        <v>0</v>
      </c>
      <c r="H33" s="14">
        <v>0</v>
      </c>
      <c r="I33" s="2">
        <v>0</v>
      </c>
      <c r="J33" s="2">
        <v>0</v>
      </c>
      <c r="K33" s="2">
        <v>0</v>
      </c>
      <c r="L33" s="2">
        <v>0</v>
      </c>
      <c r="M33" s="2">
        <v>0</v>
      </c>
      <c r="N33" s="2">
        <v>0</v>
      </c>
      <c r="O33" s="2">
        <v>0</v>
      </c>
      <c r="P33" s="2">
        <v>0</v>
      </c>
      <c r="Q33" s="2">
        <v>0</v>
      </c>
      <c r="R33" s="2">
        <v>0</v>
      </c>
      <c r="S33" s="2">
        <v>0</v>
      </c>
      <c r="T33" s="15">
        <v>0</v>
      </c>
    </row>
    <row r="34" spans="4:20" x14ac:dyDescent="0.25">
      <c r="D34" s="67" t="s">
        <v>40</v>
      </c>
      <c r="E34" s="10" t="s">
        <v>41</v>
      </c>
      <c r="F34" s="7"/>
      <c r="G34" s="11">
        <v>750</v>
      </c>
      <c r="H34" s="13">
        <v>682</v>
      </c>
      <c r="I34" s="1">
        <v>741</v>
      </c>
      <c r="J34" s="1">
        <v>59</v>
      </c>
      <c r="K34" s="1">
        <v>85</v>
      </c>
      <c r="L34" s="1">
        <v>629</v>
      </c>
      <c r="M34" s="1">
        <v>5</v>
      </c>
      <c r="N34" s="1">
        <v>5</v>
      </c>
      <c r="O34" s="1">
        <v>1</v>
      </c>
      <c r="P34" s="1">
        <v>3</v>
      </c>
      <c r="Q34" s="1">
        <v>1</v>
      </c>
      <c r="R34" s="1">
        <v>2</v>
      </c>
      <c r="S34" s="1">
        <v>0</v>
      </c>
      <c r="T34" s="16">
        <v>2213</v>
      </c>
    </row>
    <row r="35" spans="4:20" x14ac:dyDescent="0.25">
      <c r="D35" s="68"/>
      <c r="E35" s="8" t="s">
        <v>34</v>
      </c>
      <c r="F35" s="9"/>
      <c r="G35" s="12">
        <v>588</v>
      </c>
      <c r="H35" s="14">
        <v>531</v>
      </c>
      <c r="I35" s="2">
        <v>580</v>
      </c>
      <c r="J35" s="2">
        <v>52</v>
      </c>
      <c r="K35" s="2">
        <v>70</v>
      </c>
      <c r="L35" s="2">
        <v>495</v>
      </c>
      <c r="M35" s="2">
        <v>4</v>
      </c>
      <c r="N35" s="2">
        <v>4</v>
      </c>
      <c r="O35" s="2">
        <v>1</v>
      </c>
      <c r="P35" s="2">
        <v>2</v>
      </c>
      <c r="Q35" s="2">
        <v>1</v>
      </c>
      <c r="R35" s="2">
        <v>1</v>
      </c>
      <c r="S35" s="2">
        <v>0</v>
      </c>
      <c r="T35" s="15">
        <v>1741</v>
      </c>
    </row>
    <row r="36" spans="4:20" x14ac:dyDescent="0.25">
      <c r="D36" s="68"/>
      <c r="E36" s="8" t="s">
        <v>35</v>
      </c>
      <c r="F36" s="9"/>
      <c r="G36" s="12">
        <v>72</v>
      </c>
      <c r="H36" s="14">
        <v>64</v>
      </c>
      <c r="I36" s="2">
        <v>71</v>
      </c>
      <c r="J36" s="2">
        <v>4</v>
      </c>
      <c r="K36" s="2">
        <v>9</v>
      </c>
      <c r="L36" s="2">
        <v>60</v>
      </c>
      <c r="M36" s="2">
        <v>1</v>
      </c>
      <c r="N36" s="2">
        <v>0</v>
      </c>
      <c r="O36" s="2">
        <v>0</v>
      </c>
      <c r="P36" s="2">
        <v>1</v>
      </c>
      <c r="Q36" s="2">
        <v>0</v>
      </c>
      <c r="R36" s="2">
        <v>0</v>
      </c>
      <c r="S36" s="2">
        <v>0</v>
      </c>
      <c r="T36" s="15">
        <v>210</v>
      </c>
    </row>
    <row r="37" spans="4:20" x14ac:dyDescent="0.25">
      <c r="D37" s="68"/>
      <c r="E37" s="8" t="s">
        <v>36</v>
      </c>
      <c r="F37" s="9"/>
      <c r="G37" s="12">
        <v>62</v>
      </c>
      <c r="H37" s="14">
        <v>62</v>
      </c>
      <c r="I37" s="2">
        <v>62</v>
      </c>
      <c r="J37" s="2">
        <v>1</v>
      </c>
      <c r="K37" s="2">
        <v>4</v>
      </c>
      <c r="L37" s="2">
        <v>54</v>
      </c>
      <c r="M37" s="2">
        <v>0</v>
      </c>
      <c r="N37" s="2">
        <v>0</v>
      </c>
      <c r="O37" s="2">
        <v>0</v>
      </c>
      <c r="P37" s="2">
        <v>0</v>
      </c>
      <c r="Q37" s="2">
        <v>0</v>
      </c>
      <c r="R37" s="2">
        <v>0</v>
      </c>
      <c r="S37" s="2">
        <v>0</v>
      </c>
      <c r="T37" s="15">
        <v>183</v>
      </c>
    </row>
    <row r="38" spans="4:20" x14ac:dyDescent="0.25">
      <c r="D38" s="68"/>
      <c r="E38" s="8" t="s">
        <v>38</v>
      </c>
      <c r="F38" s="9"/>
      <c r="G38" s="12">
        <v>25</v>
      </c>
      <c r="H38" s="14">
        <v>23</v>
      </c>
      <c r="I38" s="2">
        <v>25</v>
      </c>
      <c r="J38" s="2">
        <v>2</v>
      </c>
      <c r="K38" s="2">
        <v>2</v>
      </c>
      <c r="L38" s="2">
        <v>18</v>
      </c>
      <c r="M38" s="2">
        <v>0</v>
      </c>
      <c r="N38" s="2">
        <v>1</v>
      </c>
      <c r="O38" s="2">
        <v>0</v>
      </c>
      <c r="P38" s="2">
        <v>0</v>
      </c>
      <c r="Q38" s="2">
        <v>0</v>
      </c>
      <c r="R38" s="2">
        <v>1</v>
      </c>
      <c r="S38" s="2">
        <v>0</v>
      </c>
      <c r="T38" s="15">
        <v>72</v>
      </c>
    </row>
    <row r="39" spans="4:20" x14ac:dyDescent="0.25">
      <c r="D39" s="68"/>
      <c r="E39" s="8" t="s">
        <v>37</v>
      </c>
      <c r="F39" s="9"/>
      <c r="G39" s="12">
        <v>3</v>
      </c>
      <c r="H39" s="14">
        <v>2</v>
      </c>
      <c r="I39" s="2">
        <v>3</v>
      </c>
      <c r="J39" s="2">
        <v>0</v>
      </c>
      <c r="K39" s="2">
        <v>0</v>
      </c>
      <c r="L39" s="2">
        <v>2</v>
      </c>
      <c r="M39" s="2">
        <v>0</v>
      </c>
      <c r="N39" s="2">
        <v>0</v>
      </c>
      <c r="O39" s="2">
        <v>0</v>
      </c>
      <c r="P39" s="2">
        <v>0</v>
      </c>
      <c r="Q39" s="2">
        <v>0</v>
      </c>
      <c r="R39" s="2">
        <v>0</v>
      </c>
      <c r="S39" s="2">
        <v>0</v>
      </c>
      <c r="T39" s="15">
        <v>7</v>
      </c>
    </row>
    <row r="40" spans="4:20" x14ac:dyDescent="0.25">
      <c r="D40" s="68"/>
      <c r="E40" s="8" t="s">
        <v>39</v>
      </c>
      <c r="F40" s="9"/>
      <c r="G40" s="12">
        <v>0</v>
      </c>
      <c r="H40" s="14">
        <v>0</v>
      </c>
      <c r="I40" s="2">
        <v>0</v>
      </c>
      <c r="J40" s="2">
        <v>0</v>
      </c>
      <c r="K40" s="2">
        <v>0</v>
      </c>
      <c r="L40" s="2">
        <v>0</v>
      </c>
      <c r="M40" s="2">
        <v>0</v>
      </c>
      <c r="N40" s="2">
        <v>0</v>
      </c>
      <c r="O40" s="2">
        <v>0</v>
      </c>
      <c r="P40" s="2">
        <v>0</v>
      </c>
      <c r="Q40" s="2">
        <v>0</v>
      </c>
      <c r="R40" s="2">
        <v>0</v>
      </c>
      <c r="S40" s="2">
        <v>0</v>
      </c>
      <c r="T40" s="15">
        <v>0</v>
      </c>
    </row>
    <row r="41" spans="4:20" x14ac:dyDescent="0.25">
      <c r="D41" s="68"/>
      <c r="E41" s="8" t="s">
        <v>42</v>
      </c>
      <c r="F41" s="9"/>
      <c r="G41" s="12">
        <v>746</v>
      </c>
      <c r="H41" s="14">
        <v>695</v>
      </c>
      <c r="I41" s="2">
        <v>739</v>
      </c>
      <c r="J41" s="2">
        <v>61</v>
      </c>
      <c r="K41" s="2">
        <v>88</v>
      </c>
      <c r="L41" s="2">
        <v>621</v>
      </c>
      <c r="M41" s="2">
        <v>3</v>
      </c>
      <c r="N41" s="2">
        <v>3</v>
      </c>
      <c r="O41" s="2">
        <v>1</v>
      </c>
      <c r="P41" s="2">
        <v>5</v>
      </c>
      <c r="Q41" s="2">
        <v>0</v>
      </c>
      <c r="R41" s="2">
        <v>2</v>
      </c>
      <c r="S41" s="2">
        <v>0</v>
      </c>
      <c r="T41" s="15">
        <v>2218</v>
      </c>
    </row>
    <row r="42" spans="4:20" x14ac:dyDescent="0.25">
      <c r="D42" s="68"/>
      <c r="E42" s="8" t="s">
        <v>34</v>
      </c>
      <c r="F42" s="9"/>
      <c r="G42" s="12">
        <v>594</v>
      </c>
      <c r="H42" s="14">
        <v>549</v>
      </c>
      <c r="I42" s="2">
        <v>587</v>
      </c>
      <c r="J42" s="2">
        <v>53</v>
      </c>
      <c r="K42" s="2">
        <v>76</v>
      </c>
      <c r="L42" s="2">
        <v>491</v>
      </c>
      <c r="M42" s="2">
        <v>2</v>
      </c>
      <c r="N42" s="2">
        <v>3</v>
      </c>
      <c r="O42" s="2">
        <v>1</v>
      </c>
      <c r="P42" s="2">
        <v>5</v>
      </c>
      <c r="Q42" s="2">
        <v>0</v>
      </c>
      <c r="R42" s="2">
        <v>2</v>
      </c>
      <c r="S42" s="2">
        <v>0</v>
      </c>
      <c r="T42" s="15">
        <v>1769</v>
      </c>
    </row>
    <row r="43" spans="4:20" x14ac:dyDescent="0.25">
      <c r="D43" s="68"/>
      <c r="E43" s="8" t="s">
        <v>35</v>
      </c>
      <c r="F43" s="9"/>
      <c r="G43" s="12">
        <v>65</v>
      </c>
      <c r="H43" s="14">
        <v>61</v>
      </c>
      <c r="I43" s="2">
        <v>65</v>
      </c>
      <c r="J43" s="2">
        <v>2</v>
      </c>
      <c r="K43" s="2">
        <v>5</v>
      </c>
      <c r="L43" s="2">
        <v>54</v>
      </c>
      <c r="M43" s="2">
        <v>0</v>
      </c>
      <c r="N43" s="2">
        <v>0</v>
      </c>
      <c r="O43" s="2">
        <v>0</v>
      </c>
      <c r="P43" s="2">
        <v>0</v>
      </c>
      <c r="Q43" s="2">
        <v>0</v>
      </c>
      <c r="R43" s="2">
        <v>0</v>
      </c>
      <c r="S43" s="2">
        <v>0</v>
      </c>
      <c r="T43" s="15">
        <v>187</v>
      </c>
    </row>
    <row r="44" spans="4:20" x14ac:dyDescent="0.25">
      <c r="D44" s="68"/>
      <c r="E44" s="8" t="s">
        <v>36</v>
      </c>
      <c r="F44" s="9"/>
      <c r="G44" s="12">
        <v>67</v>
      </c>
      <c r="H44" s="14">
        <v>66</v>
      </c>
      <c r="I44" s="2">
        <v>67</v>
      </c>
      <c r="J44" s="2">
        <v>4</v>
      </c>
      <c r="K44" s="2">
        <v>6</v>
      </c>
      <c r="L44" s="2">
        <v>59</v>
      </c>
      <c r="M44" s="2">
        <v>1</v>
      </c>
      <c r="N44" s="2">
        <v>0</v>
      </c>
      <c r="O44" s="2">
        <v>0</v>
      </c>
      <c r="P44" s="2">
        <v>0</v>
      </c>
      <c r="Q44" s="2">
        <v>0</v>
      </c>
      <c r="R44" s="2">
        <v>0</v>
      </c>
      <c r="S44" s="2">
        <v>0</v>
      </c>
      <c r="T44" s="15">
        <v>203</v>
      </c>
    </row>
    <row r="45" spans="4:20" x14ac:dyDescent="0.25">
      <c r="D45" s="68"/>
      <c r="E45" s="8" t="s">
        <v>38</v>
      </c>
      <c r="F45" s="9"/>
      <c r="G45" s="12">
        <v>18</v>
      </c>
      <c r="H45" s="14">
        <v>17</v>
      </c>
      <c r="I45" s="2">
        <v>18</v>
      </c>
      <c r="J45" s="2">
        <v>2</v>
      </c>
      <c r="K45" s="2">
        <v>1</v>
      </c>
      <c r="L45" s="2">
        <v>15</v>
      </c>
      <c r="M45" s="2">
        <v>0</v>
      </c>
      <c r="N45" s="2">
        <v>0</v>
      </c>
      <c r="O45" s="2">
        <v>0</v>
      </c>
      <c r="P45" s="2">
        <v>0</v>
      </c>
      <c r="Q45" s="2">
        <v>0</v>
      </c>
      <c r="R45" s="2">
        <v>0</v>
      </c>
      <c r="S45" s="2">
        <v>0</v>
      </c>
      <c r="T45" s="15">
        <v>53</v>
      </c>
    </row>
    <row r="46" spans="4:20" x14ac:dyDescent="0.25">
      <c r="D46" s="68"/>
      <c r="E46" s="8" t="s">
        <v>37</v>
      </c>
      <c r="F46" s="9"/>
      <c r="G46" s="12">
        <v>2</v>
      </c>
      <c r="H46" s="14">
        <v>2</v>
      </c>
      <c r="I46" s="2">
        <v>2</v>
      </c>
      <c r="J46" s="2">
        <v>0</v>
      </c>
      <c r="K46" s="2">
        <v>0</v>
      </c>
      <c r="L46" s="2">
        <v>2</v>
      </c>
      <c r="M46" s="2">
        <v>0</v>
      </c>
      <c r="N46" s="2">
        <v>0</v>
      </c>
      <c r="O46" s="2">
        <v>0</v>
      </c>
      <c r="P46" s="2">
        <v>0</v>
      </c>
      <c r="Q46" s="2">
        <v>0</v>
      </c>
      <c r="R46" s="2">
        <v>0</v>
      </c>
      <c r="S46" s="2">
        <v>0</v>
      </c>
      <c r="T46" s="15">
        <v>6</v>
      </c>
    </row>
    <row r="47" spans="4:20" x14ac:dyDescent="0.25">
      <c r="D47" s="68"/>
      <c r="E47" s="8" t="s">
        <v>39</v>
      </c>
      <c r="F47" s="9"/>
      <c r="G47" s="12">
        <v>0</v>
      </c>
      <c r="H47" s="14">
        <v>0</v>
      </c>
      <c r="I47" s="2">
        <v>0</v>
      </c>
      <c r="J47" s="2">
        <v>0</v>
      </c>
      <c r="K47" s="2">
        <v>0</v>
      </c>
      <c r="L47" s="2">
        <v>0</v>
      </c>
      <c r="M47" s="2">
        <v>0</v>
      </c>
      <c r="N47" s="2">
        <v>0</v>
      </c>
      <c r="O47" s="2">
        <v>0</v>
      </c>
      <c r="P47" s="2">
        <v>0</v>
      </c>
      <c r="Q47" s="2">
        <v>0</v>
      </c>
      <c r="R47" s="2">
        <v>0</v>
      </c>
      <c r="S47" s="2">
        <v>0</v>
      </c>
      <c r="T47" s="15">
        <v>0</v>
      </c>
    </row>
    <row r="48" spans="4:20" x14ac:dyDescent="0.25">
      <c r="D48" s="67" t="s">
        <v>43</v>
      </c>
      <c r="E48" s="10" t="s">
        <v>44</v>
      </c>
      <c r="F48" s="7"/>
      <c r="G48" s="11">
        <v>309</v>
      </c>
      <c r="H48" s="13">
        <v>293</v>
      </c>
      <c r="I48" s="1">
        <v>308</v>
      </c>
      <c r="J48" s="1">
        <v>15</v>
      </c>
      <c r="K48" s="1">
        <v>27</v>
      </c>
      <c r="L48" s="1">
        <v>260</v>
      </c>
      <c r="M48" s="1">
        <v>2</v>
      </c>
      <c r="N48" s="1">
        <v>1</v>
      </c>
      <c r="O48" s="1">
        <v>0</v>
      </c>
      <c r="P48" s="1">
        <v>1</v>
      </c>
      <c r="Q48" s="1">
        <v>0</v>
      </c>
      <c r="R48" s="1">
        <v>1</v>
      </c>
      <c r="S48" s="1">
        <v>0</v>
      </c>
      <c r="T48" s="16">
        <v>908</v>
      </c>
    </row>
    <row r="49" spans="4:20" x14ac:dyDescent="0.25">
      <c r="D49" s="68"/>
      <c r="E49" s="8" t="s">
        <v>45</v>
      </c>
      <c r="F49" s="9"/>
      <c r="G49" s="12">
        <v>149</v>
      </c>
      <c r="H49" s="14">
        <v>140</v>
      </c>
      <c r="I49" s="2">
        <v>149</v>
      </c>
      <c r="J49" s="2">
        <v>8</v>
      </c>
      <c r="K49" s="2">
        <v>16</v>
      </c>
      <c r="L49" s="2">
        <v>122</v>
      </c>
      <c r="M49" s="2">
        <v>2</v>
      </c>
      <c r="N49" s="2">
        <v>1</v>
      </c>
      <c r="O49" s="2">
        <v>0</v>
      </c>
      <c r="P49" s="2">
        <v>0</v>
      </c>
      <c r="Q49" s="2">
        <v>0</v>
      </c>
      <c r="R49" s="2">
        <v>1</v>
      </c>
      <c r="S49" s="2">
        <v>0</v>
      </c>
      <c r="T49" s="15">
        <v>439</v>
      </c>
    </row>
    <row r="50" spans="4:20" x14ac:dyDescent="0.25">
      <c r="D50" s="68"/>
      <c r="E50" s="8" t="s">
        <v>46</v>
      </c>
      <c r="F50" s="9"/>
      <c r="G50" s="12">
        <v>160</v>
      </c>
      <c r="H50" s="14">
        <v>153</v>
      </c>
      <c r="I50" s="2">
        <v>159</v>
      </c>
      <c r="J50" s="2">
        <v>7</v>
      </c>
      <c r="K50" s="2">
        <v>11</v>
      </c>
      <c r="L50" s="2">
        <v>138</v>
      </c>
      <c r="M50" s="2">
        <v>0</v>
      </c>
      <c r="N50" s="2">
        <v>0</v>
      </c>
      <c r="O50" s="2">
        <v>0</v>
      </c>
      <c r="P50" s="2">
        <v>1</v>
      </c>
      <c r="Q50" s="2">
        <v>0</v>
      </c>
      <c r="R50" s="2">
        <v>0</v>
      </c>
      <c r="S50" s="2">
        <v>0</v>
      </c>
      <c r="T50" s="15">
        <v>469</v>
      </c>
    </row>
    <row r="51" spans="4:20" x14ac:dyDescent="0.25">
      <c r="D51" s="68"/>
      <c r="E51" s="8" t="s">
        <v>47</v>
      </c>
      <c r="F51" s="9"/>
      <c r="G51" s="12">
        <v>1182</v>
      </c>
      <c r="H51" s="14">
        <v>1080</v>
      </c>
      <c r="I51" s="2">
        <v>1167</v>
      </c>
      <c r="J51" s="2">
        <v>105</v>
      </c>
      <c r="K51" s="2">
        <v>146</v>
      </c>
      <c r="L51" s="2">
        <v>986</v>
      </c>
      <c r="M51" s="2">
        <v>6</v>
      </c>
      <c r="N51" s="2">
        <v>7</v>
      </c>
      <c r="O51" s="2">
        <v>2</v>
      </c>
      <c r="P51" s="2">
        <v>7</v>
      </c>
      <c r="Q51" s="2">
        <v>1</v>
      </c>
      <c r="R51" s="2">
        <v>3</v>
      </c>
      <c r="S51" s="2">
        <v>0</v>
      </c>
      <c r="T51" s="15">
        <v>3510</v>
      </c>
    </row>
    <row r="52" spans="4:20" x14ac:dyDescent="0.25">
      <c r="D52" s="68"/>
      <c r="E52" s="8" t="s">
        <v>48</v>
      </c>
      <c r="F52" s="9"/>
      <c r="G52" s="12">
        <v>175</v>
      </c>
      <c r="H52" s="14">
        <v>165</v>
      </c>
      <c r="I52" s="2">
        <v>174</v>
      </c>
      <c r="J52" s="2">
        <v>14</v>
      </c>
      <c r="K52" s="2">
        <v>20</v>
      </c>
      <c r="L52" s="2">
        <v>143</v>
      </c>
      <c r="M52" s="2">
        <v>0</v>
      </c>
      <c r="N52" s="2">
        <v>2</v>
      </c>
      <c r="O52" s="2">
        <v>0</v>
      </c>
      <c r="P52" s="2">
        <v>2</v>
      </c>
      <c r="Q52" s="2">
        <v>0</v>
      </c>
      <c r="R52" s="2">
        <v>0</v>
      </c>
      <c r="S52" s="2">
        <v>0</v>
      </c>
      <c r="T52" s="15">
        <v>520</v>
      </c>
    </row>
    <row r="53" spans="4:20" x14ac:dyDescent="0.25">
      <c r="D53" s="68"/>
      <c r="E53" s="8" t="s">
        <v>49</v>
      </c>
      <c r="F53" s="9"/>
      <c r="G53" s="12">
        <v>169</v>
      </c>
      <c r="H53" s="14">
        <v>159</v>
      </c>
      <c r="I53" s="2">
        <v>166</v>
      </c>
      <c r="J53" s="2">
        <v>10</v>
      </c>
      <c r="K53" s="2">
        <v>17</v>
      </c>
      <c r="L53" s="2">
        <v>135</v>
      </c>
      <c r="M53" s="2">
        <v>0</v>
      </c>
      <c r="N53" s="2">
        <v>0</v>
      </c>
      <c r="O53" s="2">
        <v>0</v>
      </c>
      <c r="P53" s="2">
        <v>1</v>
      </c>
      <c r="Q53" s="2">
        <v>0</v>
      </c>
      <c r="R53" s="2">
        <v>1</v>
      </c>
      <c r="S53" s="2">
        <v>0</v>
      </c>
      <c r="T53" s="15">
        <v>489</v>
      </c>
    </row>
    <row r="54" spans="4:20" x14ac:dyDescent="0.25">
      <c r="D54" s="68"/>
      <c r="E54" s="8" t="s">
        <v>50</v>
      </c>
      <c r="F54" s="9"/>
      <c r="G54" s="12">
        <v>176</v>
      </c>
      <c r="H54" s="14">
        <v>156</v>
      </c>
      <c r="I54" s="2">
        <v>173</v>
      </c>
      <c r="J54" s="2">
        <v>21</v>
      </c>
      <c r="K54" s="2">
        <v>21</v>
      </c>
      <c r="L54" s="2">
        <v>145</v>
      </c>
      <c r="M54" s="2">
        <v>1</v>
      </c>
      <c r="N54" s="2">
        <v>2</v>
      </c>
      <c r="O54" s="2">
        <v>2</v>
      </c>
      <c r="P54" s="2">
        <v>2</v>
      </c>
      <c r="Q54" s="2">
        <v>0</v>
      </c>
      <c r="R54" s="2">
        <v>0</v>
      </c>
      <c r="S54" s="2">
        <v>0</v>
      </c>
      <c r="T54" s="15">
        <v>523</v>
      </c>
    </row>
    <row r="55" spans="4:20" x14ac:dyDescent="0.25">
      <c r="D55" s="68"/>
      <c r="E55" s="8" t="s">
        <v>51</v>
      </c>
      <c r="F55" s="9"/>
      <c r="G55" s="12">
        <v>183</v>
      </c>
      <c r="H55" s="14">
        <v>167</v>
      </c>
      <c r="I55" s="2">
        <v>180</v>
      </c>
      <c r="J55" s="2">
        <v>17</v>
      </c>
      <c r="K55" s="2">
        <v>23</v>
      </c>
      <c r="L55" s="2">
        <v>153</v>
      </c>
      <c r="M55" s="2">
        <v>1</v>
      </c>
      <c r="N55" s="2">
        <v>1</v>
      </c>
      <c r="O55" s="2">
        <v>0</v>
      </c>
      <c r="P55" s="2">
        <v>2</v>
      </c>
      <c r="Q55" s="2">
        <v>1</v>
      </c>
      <c r="R55" s="2">
        <v>1</v>
      </c>
      <c r="S55" s="2">
        <v>0</v>
      </c>
      <c r="T55" s="15">
        <v>546</v>
      </c>
    </row>
    <row r="56" spans="4:20" x14ac:dyDescent="0.25">
      <c r="D56" s="68"/>
      <c r="E56" s="8" t="s">
        <v>52</v>
      </c>
      <c r="F56" s="9"/>
      <c r="G56" s="12">
        <v>230</v>
      </c>
      <c r="H56" s="14">
        <v>211</v>
      </c>
      <c r="I56" s="2">
        <v>229</v>
      </c>
      <c r="J56" s="2">
        <v>21</v>
      </c>
      <c r="K56" s="2">
        <v>31</v>
      </c>
      <c r="L56" s="2">
        <v>198</v>
      </c>
      <c r="M56" s="2">
        <v>3</v>
      </c>
      <c r="N56" s="2">
        <v>1</v>
      </c>
      <c r="O56" s="2">
        <v>0</v>
      </c>
      <c r="P56" s="2">
        <v>0</v>
      </c>
      <c r="Q56" s="2">
        <v>0</v>
      </c>
      <c r="R56" s="2">
        <v>0</v>
      </c>
      <c r="S56" s="2">
        <v>0</v>
      </c>
      <c r="T56" s="15">
        <v>694</v>
      </c>
    </row>
    <row r="57" spans="4:20" x14ac:dyDescent="0.25">
      <c r="D57" s="68"/>
      <c r="E57" s="8" t="s">
        <v>53</v>
      </c>
      <c r="F57" s="9"/>
      <c r="G57" s="12">
        <v>249</v>
      </c>
      <c r="H57" s="14">
        <v>222</v>
      </c>
      <c r="I57" s="2">
        <v>245</v>
      </c>
      <c r="J57" s="2">
        <v>22</v>
      </c>
      <c r="K57" s="2">
        <v>34</v>
      </c>
      <c r="L57" s="2">
        <v>212</v>
      </c>
      <c r="M57" s="2">
        <v>1</v>
      </c>
      <c r="N57" s="2">
        <v>1</v>
      </c>
      <c r="O57" s="2">
        <v>0</v>
      </c>
      <c r="P57" s="2">
        <v>0</v>
      </c>
      <c r="Q57" s="2">
        <v>0</v>
      </c>
      <c r="R57" s="2">
        <v>1</v>
      </c>
      <c r="S57" s="2">
        <v>0</v>
      </c>
      <c r="T57" s="15">
        <v>738</v>
      </c>
    </row>
    <row r="58" spans="4:20" x14ac:dyDescent="0.25">
      <c r="D58" s="68"/>
      <c r="E58" s="8" t="s">
        <v>37</v>
      </c>
      <c r="F58" s="9"/>
      <c r="G58" s="12">
        <v>5</v>
      </c>
      <c r="H58" s="14">
        <v>4</v>
      </c>
      <c r="I58" s="2">
        <v>5</v>
      </c>
      <c r="J58" s="2">
        <v>0</v>
      </c>
      <c r="K58" s="2">
        <v>0</v>
      </c>
      <c r="L58" s="2">
        <v>4</v>
      </c>
      <c r="M58" s="2">
        <v>0</v>
      </c>
      <c r="N58" s="2">
        <v>0</v>
      </c>
      <c r="O58" s="2">
        <v>0</v>
      </c>
      <c r="P58" s="2">
        <v>0</v>
      </c>
      <c r="Q58" s="2">
        <v>0</v>
      </c>
      <c r="R58" s="2">
        <v>0</v>
      </c>
      <c r="S58" s="2">
        <v>0</v>
      </c>
      <c r="T58" s="15">
        <v>13</v>
      </c>
    </row>
    <row r="59" spans="4:20" x14ac:dyDescent="0.25">
      <c r="D59" s="69"/>
      <c r="E59" s="35" t="s">
        <v>39</v>
      </c>
      <c r="F59" s="31"/>
      <c r="G59" s="25">
        <v>0</v>
      </c>
      <c r="H59" s="39">
        <v>0</v>
      </c>
      <c r="I59" s="6">
        <v>0</v>
      </c>
      <c r="J59" s="6">
        <v>0</v>
      </c>
      <c r="K59" s="6">
        <v>0</v>
      </c>
      <c r="L59" s="6">
        <v>0</v>
      </c>
      <c r="M59" s="6">
        <v>0</v>
      </c>
      <c r="N59" s="6">
        <v>0</v>
      </c>
      <c r="O59" s="6">
        <v>0</v>
      </c>
      <c r="P59" s="6">
        <v>0</v>
      </c>
      <c r="Q59" s="6">
        <v>0</v>
      </c>
      <c r="R59" s="6">
        <v>0</v>
      </c>
      <c r="S59" s="6">
        <v>0</v>
      </c>
      <c r="T59" s="40">
        <v>0</v>
      </c>
    </row>
  </sheetData>
  <mergeCells count="7">
    <mergeCell ref="D34:D47"/>
    <mergeCell ref="D48:D59"/>
    <mergeCell ref="D8:F9"/>
    <mergeCell ref="D11:D18"/>
    <mergeCell ref="D19:D25"/>
    <mergeCell ref="D26:D27"/>
    <mergeCell ref="D28:D33"/>
  </mergeCells>
  <phoneticPr fontId="4"/>
  <pageMargins left="0.7" right="0.7" top="0.75" bottom="0.75" header="0.3" footer="0.3"/>
  <pageSetup paperSize="9" scale="63" pageOrder="overThenDown" orientation="landscape"/>
  <headerFooter>
    <oddFooter>&amp;CN(31)</oddFooter>
  </headerFooter>
  <rowBreaks count="1" manualBreakCount="1">
    <brk id="59" max="16383" man="1"/>
  </rowBreaks>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4:W59"/>
  <sheetViews>
    <sheetView workbookViewId="0"/>
  </sheetViews>
  <sheetFormatPr defaultColWidth="8.8984375" defaultRowHeight="12.6" x14ac:dyDescent="0.25"/>
  <cols>
    <col min="1" max="1" width="3.59765625" style="24" customWidth="1"/>
    <col min="2" max="2" width="4.59765625" style="24" customWidth="1"/>
    <col min="3" max="4" width="7.59765625" style="24" customWidth="1"/>
    <col min="5" max="5" width="16.59765625" style="24" customWidth="1"/>
    <col min="6" max="6" width="5.59765625" style="24" customWidth="1"/>
    <col min="7" max="23" width="8.59765625" style="24" customWidth="1"/>
    <col min="24" max="16384" width="8.8984375" style="24"/>
  </cols>
  <sheetData>
    <row r="4" spans="2:23" x14ac:dyDescent="0.25">
      <c r="B4" s="32" t="str">
        <f xml:space="preserve"> HYPERLINK("#'目次'!B38", "[32]")</f>
        <v>[32]</v>
      </c>
      <c r="C4" s="19" t="s">
        <v>584</v>
      </c>
    </row>
    <row r="7" spans="2:23" x14ac:dyDescent="0.25">
      <c r="C7" s="19" t="s">
        <v>11</v>
      </c>
    </row>
    <row r="8" spans="2:23" ht="37.799999999999997" x14ac:dyDescent="0.25">
      <c r="D8" s="63"/>
      <c r="E8" s="64"/>
      <c r="F8" s="64"/>
      <c r="G8" s="38" t="s">
        <v>12</v>
      </c>
      <c r="H8" s="33" t="s">
        <v>539</v>
      </c>
      <c r="I8" s="5" t="s">
        <v>540</v>
      </c>
      <c r="J8" s="5" t="s">
        <v>541</v>
      </c>
      <c r="K8" s="5" t="s">
        <v>542</v>
      </c>
      <c r="L8" s="5" t="s">
        <v>585</v>
      </c>
      <c r="M8" s="5" t="s">
        <v>586</v>
      </c>
      <c r="N8" s="5" t="s">
        <v>587</v>
      </c>
      <c r="O8" s="5" t="s">
        <v>588</v>
      </c>
      <c r="P8" s="5" t="s">
        <v>589</v>
      </c>
      <c r="Q8" s="5" t="s">
        <v>579</v>
      </c>
      <c r="R8" s="5" t="s">
        <v>543</v>
      </c>
      <c r="S8" s="5" t="s">
        <v>580</v>
      </c>
      <c r="T8" s="5" t="s">
        <v>581</v>
      </c>
      <c r="U8" s="5" t="s">
        <v>582</v>
      </c>
      <c r="V8" s="5" t="s">
        <v>37</v>
      </c>
      <c r="W8" s="29" t="s">
        <v>231</v>
      </c>
    </row>
    <row r="9" spans="2:23" x14ac:dyDescent="0.25">
      <c r="D9" s="65"/>
      <c r="E9" s="66"/>
      <c r="F9" s="66"/>
      <c r="G9" s="37"/>
      <c r="H9" s="34"/>
      <c r="I9" s="4"/>
      <c r="J9" s="4"/>
      <c r="K9" s="4"/>
      <c r="L9" s="4"/>
      <c r="M9" s="4"/>
      <c r="N9" s="4"/>
      <c r="O9" s="4"/>
      <c r="P9" s="4"/>
      <c r="Q9" s="4"/>
      <c r="R9" s="4"/>
      <c r="S9" s="4"/>
      <c r="T9" s="4"/>
      <c r="U9" s="4"/>
      <c r="V9" s="4"/>
      <c r="W9" s="26"/>
    </row>
    <row r="10" spans="2:23" x14ac:dyDescent="0.25">
      <c r="D10" s="30"/>
      <c r="E10" s="28" t="s">
        <v>12</v>
      </c>
      <c r="F10" s="36"/>
      <c r="G10" s="27">
        <v>1496</v>
      </c>
      <c r="H10" s="3">
        <v>1377</v>
      </c>
      <c r="I10" s="3">
        <v>1480</v>
      </c>
      <c r="J10" s="3">
        <v>120</v>
      </c>
      <c r="K10" s="3">
        <v>173</v>
      </c>
      <c r="L10" s="3">
        <v>466</v>
      </c>
      <c r="M10" s="3">
        <v>418</v>
      </c>
      <c r="N10" s="3">
        <v>403</v>
      </c>
      <c r="O10" s="3">
        <v>390</v>
      </c>
      <c r="P10" s="3">
        <v>3</v>
      </c>
      <c r="Q10" s="3">
        <v>8</v>
      </c>
      <c r="R10" s="3">
        <v>8</v>
      </c>
      <c r="S10" s="3">
        <v>2</v>
      </c>
      <c r="T10" s="3">
        <v>8</v>
      </c>
      <c r="U10" s="3">
        <v>1</v>
      </c>
      <c r="V10" s="3">
        <v>4</v>
      </c>
      <c r="W10" s="41">
        <v>0</v>
      </c>
    </row>
    <row r="11" spans="2:23" x14ac:dyDescent="0.25">
      <c r="D11" s="67" t="s">
        <v>21</v>
      </c>
      <c r="E11" s="10" t="s">
        <v>13</v>
      </c>
      <c r="F11" s="7"/>
      <c r="G11" s="11">
        <v>64</v>
      </c>
      <c r="H11" s="13">
        <v>62</v>
      </c>
      <c r="I11" s="1">
        <v>64</v>
      </c>
      <c r="J11" s="1">
        <v>1</v>
      </c>
      <c r="K11" s="1">
        <v>2</v>
      </c>
      <c r="L11" s="1">
        <v>22</v>
      </c>
      <c r="M11" s="1">
        <v>13</v>
      </c>
      <c r="N11" s="1">
        <v>14</v>
      </c>
      <c r="O11" s="1">
        <v>17</v>
      </c>
      <c r="P11" s="1">
        <v>0</v>
      </c>
      <c r="Q11" s="1">
        <v>0</v>
      </c>
      <c r="R11" s="1">
        <v>0</v>
      </c>
      <c r="S11" s="1">
        <v>0</v>
      </c>
      <c r="T11" s="1">
        <v>0</v>
      </c>
      <c r="U11" s="1">
        <v>0</v>
      </c>
      <c r="V11" s="1">
        <v>0</v>
      </c>
      <c r="W11" s="16">
        <v>0</v>
      </c>
    </row>
    <row r="12" spans="2:23" x14ac:dyDescent="0.25">
      <c r="D12" s="68"/>
      <c r="E12" s="8" t="s">
        <v>14</v>
      </c>
      <c r="F12" s="9"/>
      <c r="G12" s="12">
        <v>120</v>
      </c>
      <c r="H12" s="14">
        <v>114</v>
      </c>
      <c r="I12" s="2">
        <v>118</v>
      </c>
      <c r="J12" s="2">
        <v>21</v>
      </c>
      <c r="K12" s="2">
        <v>31</v>
      </c>
      <c r="L12" s="2">
        <v>37</v>
      </c>
      <c r="M12" s="2">
        <v>30</v>
      </c>
      <c r="N12" s="2">
        <v>32</v>
      </c>
      <c r="O12" s="2">
        <v>34</v>
      </c>
      <c r="P12" s="2">
        <v>0</v>
      </c>
      <c r="Q12" s="2">
        <v>2</v>
      </c>
      <c r="R12" s="2">
        <v>1</v>
      </c>
      <c r="S12" s="2">
        <v>0</v>
      </c>
      <c r="T12" s="2">
        <v>3</v>
      </c>
      <c r="U12" s="2">
        <v>0</v>
      </c>
      <c r="V12" s="2">
        <v>0</v>
      </c>
      <c r="W12" s="15">
        <v>0</v>
      </c>
    </row>
    <row r="13" spans="2:23" x14ac:dyDescent="0.25">
      <c r="D13" s="68"/>
      <c r="E13" s="8" t="s">
        <v>15</v>
      </c>
      <c r="F13" s="9"/>
      <c r="G13" s="12">
        <v>417</v>
      </c>
      <c r="H13" s="14">
        <v>384</v>
      </c>
      <c r="I13" s="2">
        <v>415</v>
      </c>
      <c r="J13" s="2">
        <v>27</v>
      </c>
      <c r="K13" s="2">
        <v>37</v>
      </c>
      <c r="L13" s="2">
        <v>128</v>
      </c>
      <c r="M13" s="2">
        <v>119</v>
      </c>
      <c r="N13" s="2">
        <v>99</v>
      </c>
      <c r="O13" s="2">
        <v>117</v>
      </c>
      <c r="P13" s="2">
        <v>1</v>
      </c>
      <c r="Q13" s="2">
        <v>2</v>
      </c>
      <c r="R13" s="2">
        <v>3</v>
      </c>
      <c r="S13" s="2">
        <v>0</v>
      </c>
      <c r="T13" s="2">
        <v>0</v>
      </c>
      <c r="U13" s="2">
        <v>0</v>
      </c>
      <c r="V13" s="2">
        <v>2</v>
      </c>
      <c r="W13" s="15">
        <v>0</v>
      </c>
    </row>
    <row r="14" spans="2:23" x14ac:dyDescent="0.25">
      <c r="D14" s="68"/>
      <c r="E14" s="8" t="s">
        <v>16</v>
      </c>
      <c r="F14" s="9"/>
      <c r="G14" s="12">
        <v>308</v>
      </c>
      <c r="H14" s="14">
        <v>281</v>
      </c>
      <c r="I14" s="2">
        <v>302</v>
      </c>
      <c r="J14" s="2">
        <v>38</v>
      </c>
      <c r="K14" s="2">
        <v>52</v>
      </c>
      <c r="L14" s="2">
        <v>96</v>
      </c>
      <c r="M14" s="2">
        <v>82</v>
      </c>
      <c r="N14" s="2">
        <v>91</v>
      </c>
      <c r="O14" s="2">
        <v>76</v>
      </c>
      <c r="P14" s="2">
        <v>1</v>
      </c>
      <c r="Q14" s="2">
        <v>4</v>
      </c>
      <c r="R14" s="2">
        <v>2</v>
      </c>
      <c r="S14" s="2">
        <v>2</v>
      </c>
      <c r="T14" s="2">
        <v>2</v>
      </c>
      <c r="U14" s="2">
        <v>1</v>
      </c>
      <c r="V14" s="2">
        <v>1</v>
      </c>
      <c r="W14" s="15">
        <v>0</v>
      </c>
    </row>
    <row r="15" spans="2:23" x14ac:dyDescent="0.25">
      <c r="D15" s="68"/>
      <c r="E15" s="8" t="s">
        <v>17</v>
      </c>
      <c r="F15" s="9"/>
      <c r="G15" s="12">
        <v>220</v>
      </c>
      <c r="H15" s="14">
        <v>213</v>
      </c>
      <c r="I15" s="2">
        <v>219</v>
      </c>
      <c r="J15" s="2">
        <v>10</v>
      </c>
      <c r="K15" s="2">
        <v>15</v>
      </c>
      <c r="L15" s="2">
        <v>71</v>
      </c>
      <c r="M15" s="2">
        <v>64</v>
      </c>
      <c r="N15" s="2">
        <v>53</v>
      </c>
      <c r="O15" s="2">
        <v>57</v>
      </c>
      <c r="P15" s="2">
        <v>0</v>
      </c>
      <c r="Q15" s="2">
        <v>0</v>
      </c>
      <c r="R15" s="2">
        <v>1</v>
      </c>
      <c r="S15" s="2">
        <v>0</v>
      </c>
      <c r="T15" s="2">
        <v>2</v>
      </c>
      <c r="U15" s="2">
        <v>0</v>
      </c>
      <c r="V15" s="2">
        <v>0</v>
      </c>
      <c r="W15" s="15">
        <v>0</v>
      </c>
    </row>
    <row r="16" spans="2:23" x14ac:dyDescent="0.25">
      <c r="D16" s="68"/>
      <c r="E16" s="8" t="s">
        <v>18</v>
      </c>
      <c r="F16" s="9"/>
      <c r="G16" s="12">
        <v>99</v>
      </c>
      <c r="H16" s="14">
        <v>89</v>
      </c>
      <c r="I16" s="2">
        <v>98</v>
      </c>
      <c r="J16" s="2">
        <v>6</v>
      </c>
      <c r="K16" s="2">
        <v>12</v>
      </c>
      <c r="L16" s="2">
        <v>31</v>
      </c>
      <c r="M16" s="2">
        <v>33</v>
      </c>
      <c r="N16" s="2">
        <v>33</v>
      </c>
      <c r="O16" s="2">
        <v>19</v>
      </c>
      <c r="P16" s="2">
        <v>0</v>
      </c>
      <c r="Q16" s="2">
        <v>0</v>
      </c>
      <c r="R16" s="2">
        <v>0</v>
      </c>
      <c r="S16" s="2">
        <v>0</v>
      </c>
      <c r="T16" s="2">
        <v>1</v>
      </c>
      <c r="U16" s="2">
        <v>0</v>
      </c>
      <c r="V16" s="2">
        <v>0</v>
      </c>
      <c r="W16" s="15">
        <v>0</v>
      </c>
    </row>
    <row r="17" spans="4:23" x14ac:dyDescent="0.25">
      <c r="D17" s="68"/>
      <c r="E17" s="8" t="s">
        <v>19</v>
      </c>
      <c r="F17" s="9"/>
      <c r="G17" s="12">
        <v>48</v>
      </c>
      <c r="H17" s="14">
        <v>43</v>
      </c>
      <c r="I17" s="2">
        <v>48</v>
      </c>
      <c r="J17" s="2">
        <v>4</v>
      </c>
      <c r="K17" s="2">
        <v>4</v>
      </c>
      <c r="L17" s="2">
        <v>16</v>
      </c>
      <c r="M17" s="2">
        <v>15</v>
      </c>
      <c r="N17" s="2">
        <v>10</v>
      </c>
      <c r="O17" s="2">
        <v>13</v>
      </c>
      <c r="P17" s="2">
        <v>0</v>
      </c>
      <c r="Q17" s="2">
        <v>0</v>
      </c>
      <c r="R17" s="2">
        <v>0</v>
      </c>
      <c r="S17" s="2">
        <v>0</v>
      </c>
      <c r="T17" s="2">
        <v>0</v>
      </c>
      <c r="U17" s="2">
        <v>0</v>
      </c>
      <c r="V17" s="2">
        <v>0</v>
      </c>
      <c r="W17" s="15">
        <v>0</v>
      </c>
    </row>
    <row r="18" spans="4:23" x14ac:dyDescent="0.25">
      <c r="D18" s="68"/>
      <c r="E18" s="8" t="s">
        <v>20</v>
      </c>
      <c r="F18" s="9"/>
      <c r="G18" s="12">
        <v>220</v>
      </c>
      <c r="H18" s="14">
        <v>191</v>
      </c>
      <c r="I18" s="2">
        <v>216</v>
      </c>
      <c r="J18" s="2">
        <v>13</v>
      </c>
      <c r="K18" s="2">
        <v>20</v>
      </c>
      <c r="L18" s="2">
        <v>65</v>
      </c>
      <c r="M18" s="2">
        <v>62</v>
      </c>
      <c r="N18" s="2">
        <v>71</v>
      </c>
      <c r="O18" s="2">
        <v>57</v>
      </c>
      <c r="P18" s="2">
        <v>1</v>
      </c>
      <c r="Q18" s="2">
        <v>0</v>
      </c>
      <c r="R18" s="2">
        <v>1</v>
      </c>
      <c r="S18" s="2">
        <v>0</v>
      </c>
      <c r="T18" s="2">
        <v>0</v>
      </c>
      <c r="U18" s="2">
        <v>0</v>
      </c>
      <c r="V18" s="2">
        <v>1</v>
      </c>
      <c r="W18" s="15">
        <v>0</v>
      </c>
    </row>
    <row r="19" spans="4:23" x14ac:dyDescent="0.25">
      <c r="D19" s="67" t="s">
        <v>22</v>
      </c>
      <c r="E19" s="10" t="s">
        <v>23</v>
      </c>
      <c r="F19" s="7"/>
      <c r="G19" s="11">
        <v>327</v>
      </c>
      <c r="H19" s="13">
        <v>299</v>
      </c>
      <c r="I19" s="1">
        <v>325</v>
      </c>
      <c r="J19" s="1">
        <v>7</v>
      </c>
      <c r="K19" s="1">
        <v>22</v>
      </c>
      <c r="L19" s="1">
        <v>96</v>
      </c>
      <c r="M19" s="1">
        <v>92</v>
      </c>
      <c r="N19" s="1">
        <v>84</v>
      </c>
      <c r="O19" s="1">
        <v>76</v>
      </c>
      <c r="P19" s="1">
        <v>0</v>
      </c>
      <c r="Q19" s="1">
        <v>3</v>
      </c>
      <c r="R19" s="1">
        <v>1</v>
      </c>
      <c r="S19" s="1">
        <v>0</v>
      </c>
      <c r="T19" s="1">
        <v>0</v>
      </c>
      <c r="U19" s="1">
        <v>1</v>
      </c>
      <c r="V19" s="1">
        <v>0</v>
      </c>
      <c r="W19" s="16">
        <v>0</v>
      </c>
    </row>
    <row r="20" spans="4:23" x14ac:dyDescent="0.25">
      <c r="D20" s="68"/>
      <c r="E20" s="8" t="s">
        <v>24</v>
      </c>
      <c r="F20" s="9"/>
      <c r="G20" s="12">
        <v>54</v>
      </c>
      <c r="H20" s="14">
        <v>48</v>
      </c>
      <c r="I20" s="2">
        <v>54</v>
      </c>
      <c r="J20" s="2">
        <v>2</v>
      </c>
      <c r="K20" s="2">
        <v>3</v>
      </c>
      <c r="L20" s="2">
        <v>12</v>
      </c>
      <c r="M20" s="2">
        <v>15</v>
      </c>
      <c r="N20" s="2">
        <v>13</v>
      </c>
      <c r="O20" s="2">
        <v>19</v>
      </c>
      <c r="P20" s="2">
        <v>0</v>
      </c>
      <c r="Q20" s="2">
        <v>0</v>
      </c>
      <c r="R20" s="2">
        <v>0</v>
      </c>
      <c r="S20" s="2">
        <v>0</v>
      </c>
      <c r="T20" s="2">
        <v>0</v>
      </c>
      <c r="U20" s="2">
        <v>0</v>
      </c>
      <c r="V20" s="2">
        <v>0</v>
      </c>
      <c r="W20" s="15">
        <v>0</v>
      </c>
    </row>
    <row r="21" spans="4:23" x14ac:dyDescent="0.25">
      <c r="D21" s="68"/>
      <c r="E21" s="8" t="s">
        <v>25</v>
      </c>
      <c r="F21" s="9"/>
      <c r="G21" s="12">
        <v>273</v>
      </c>
      <c r="H21" s="14">
        <v>251</v>
      </c>
      <c r="I21" s="2">
        <v>271</v>
      </c>
      <c r="J21" s="2">
        <v>5</v>
      </c>
      <c r="K21" s="2">
        <v>19</v>
      </c>
      <c r="L21" s="2">
        <v>84</v>
      </c>
      <c r="M21" s="2">
        <v>77</v>
      </c>
      <c r="N21" s="2">
        <v>71</v>
      </c>
      <c r="O21" s="2">
        <v>57</v>
      </c>
      <c r="P21" s="2">
        <v>0</v>
      </c>
      <c r="Q21" s="2">
        <v>3</v>
      </c>
      <c r="R21" s="2">
        <v>1</v>
      </c>
      <c r="S21" s="2">
        <v>0</v>
      </c>
      <c r="T21" s="2">
        <v>0</v>
      </c>
      <c r="U21" s="2">
        <v>1</v>
      </c>
      <c r="V21" s="2">
        <v>0</v>
      </c>
      <c r="W21" s="15">
        <v>0</v>
      </c>
    </row>
    <row r="22" spans="4:23" x14ac:dyDescent="0.25">
      <c r="D22" s="68"/>
      <c r="E22" s="8" t="s">
        <v>26</v>
      </c>
      <c r="F22" s="9"/>
      <c r="G22" s="12">
        <v>1023</v>
      </c>
      <c r="H22" s="14">
        <v>940</v>
      </c>
      <c r="I22" s="2">
        <v>1010</v>
      </c>
      <c r="J22" s="2">
        <v>93</v>
      </c>
      <c r="K22" s="2">
        <v>129</v>
      </c>
      <c r="L22" s="2">
        <v>322</v>
      </c>
      <c r="M22" s="2">
        <v>280</v>
      </c>
      <c r="N22" s="2">
        <v>276</v>
      </c>
      <c r="O22" s="2">
        <v>268</v>
      </c>
      <c r="P22" s="2">
        <v>3</v>
      </c>
      <c r="Q22" s="2">
        <v>2</v>
      </c>
      <c r="R22" s="2">
        <v>6</v>
      </c>
      <c r="S22" s="2">
        <v>2</v>
      </c>
      <c r="T22" s="2">
        <v>6</v>
      </c>
      <c r="U22" s="2">
        <v>0</v>
      </c>
      <c r="V22" s="2">
        <v>4</v>
      </c>
      <c r="W22" s="15">
        <v>0</v>
      </c>
    </row>
    <row r="23" spans="4:23" x14ac:dyDescent="0.25">
      <c r="D23" s="68"/>
      <c r="E23" s="8" t="s">
        <v>27</v>
      </c>
      <c r="F23" s="9"/>
      <c r="G23" s="12">
        <v>654</v>
      </c>
      <c r="H23" s="14">
        <v>602</v>
      </c>
      <c r="I23" s="2">
        <v>648</v>
      </c>
      <c r="J23" s="2">
        <v>50</v>
      </c>
      <c r="K23" s="2">
        <v>73</v>
      </c>
      <c r="L23" s="2">
        <v>209</v>
      </c>
      <c r="M23" s="2">
        <v>172</v>
      </c>
      <c r="N23" s="2">
        <v>179</v>
      </c>
      <c r="O23" s="2">
        <v>175</v>
      </c>
      <c r="P23" s="2">
        <v>0</v>
      </c>
      <c r="Q23" s="2">
        <v>0</v>
      </c>
      <c r="R23" s="2">
        <v>2</v>
      </c>
      <c r="S23" s="2">
        <v>0</v>
      </c>
      <c r="T23" s="2">
        <v>5</v>
      </c>
      <c r="U23" s="2">
        <v>0</v>
      </c>
      <c r="V23" s="2">
        <v>3</v>
      </c>
      <c r="W23" s="15">
        <v>0</v>
      </c>
    </row>
    <row r="24" spans="4:23" x14ac:dyDescent="0.25">
      <c r="D24" s="68"/>
      <c r="E24" s="8" t="s">
        <v>28</v>
      </c>
      <c r="F24" s="9"/>
      <c r="G24" s="12">
        <v>369</v>
      </c>
      <c r="H24" s="14">
        <v>338</v>
      </c>
      <c r="I24" s="2">
        <v>362</v>
      </c>
      <c r="J24" s="2">
        <v>43</v>
      </c>
      <c r="K24" s="2">
        <v>56</v>
      </c>
      <c r="L24" s="2">
        <v>113</v>
      </c>
      <c r="M24" s="2">
        <v>108</v>
      </c>
      <c r="N24" s="2">
        <v>97</v>
      </c>
      <c r="O24" s="2">
        <v>93</v>
      </c>
      <c r="P24" s="2">
        <v>3</v>
      </c>
      <c r="Q24" s="2">
        <v>2</v>
      </c>
      <c r="R24" s="2">
        <v>4</v>
      </c>
      <c r="S24" s="2">
        <v>2</v>
      </c>
      <c r="T24" s="2">
        <v>1</v>
      </c>
      <c r="U24" s="2">
        <v>0</v>
      </c>
      <c r="V24" s="2">
        <v>1</v>
      </c>
      <c r="W24" s="15">
        <v>0</v>
      </c>
    </row>
    <row r="25" spans="4:23" x14ac:dyDescent="0.25">
      <c r="D25" s="68"/>
      <c r="E25" s="8" t="s">
        <v>29</v>
      </c>
      <c r="F25" s="9"/>
      <c r="G25" s="12">
        <v>146</v>
      </c>
      <c r="H25" s="14">
        <v>138</v>
      </c>
      <c r="I25" s="2">
        <v>145</v>
      </c>
      <c r="J25" s="2">
        <v>20</v>
      </c>
      <c r="K25" s="2">
        <v>22</v>
      </c>
      <c r="L25" s="2">
        <v>48</v>
      </c>
      <c r="M25" s="2">
        <v>46</v>
      </c>
      <c r="N25" s="2">
        <v>43</v>
      </c>
      <c r="O25" s="2">
        <v>46</v>
      </c>
      <c r="P25" s="2">
        <v>0</v>
      </c>
      <c r="Q25" s="2">
        <v>3</v>
      </c>
      <c r="R25" s="2">
        <v>1</v>
      </c>
      <c r="S25" s="2">
        <v>0</v>
      </c>
      <c r="T25" s="2">
        <v>2</v>
      </c>
      <c r="U25" s="2">
        <v>0</v>
      </c>
      <c r="V25" s="2">
        <v>0</v>
      </c>
      <c r="W25" s="15">
        <v>0</v>
      </c>
    </row>
    <row r="26" spans="4:23" x14ac:dyDescent="0.25">
      <c r="D26" s="67" t="s">
        <v>30</v>
      </c>
      <c r="E26" s="10" t="s">
        <v>31</v>
      </c>
      <c r="F26" s="7"/>
      <c r="G26" s="11">
        <v>750</v>
      </c>
      <c r="H26" s="13">
        <v>682</v>
      </c>
      <c r="I26" s="1">
        <v>741</v>
      </c>
      <c r="J26" s="1">
        <v>59</v>
      </c>
      <c r="K26" s="1">
        <v>85</v>
      </c>
      <c r="L26" s="1">
        <v>238</v>
      </c>
      <c r="M26" s="1">
        <v>214</v>
      </c>
      <c r="N26" s="1">
        <v>187</v>
      </c>
      <c r="O26" s="1">
        <v>193</v>
      </c>
      <c r="P26" s="1">
        <v>1</v>
      </c>
      <c r="Q26" s="1">
        <v>5</v>
      </c>
      <c r="R26" s="1">
        <v>5</v>
      </c>
      <c r="S26" s="1">
        <v>1</v>
      </c>
      <c r="T26" s="1">
        <v>3</v>
      </c>
      <c r="U26" s="1">
        <v>1</v>
      </c>
      <c r="V26" s="1">
        <v>2</v>
      </c>
      <c r="W26" s="16">
        <v>0</v>
      </c>
    </row>
    <row r="27" spans="4:23" x14ac:dyDescent="0.25">
      <c r="D27" s="68"/>
      <c r="E27" s="8" t="s">
        <v>32</v>
      </c>
      <c r="F27" s="9"/>
      <c r="G27" s="12">
        <v>746</v>
      </c>
      <c r="H27" s="14">
        <v>695</v>
      </c>
      <c r="I27" s="2">
        <v>739</v>
      </c>
      <c r="J27" s="2">
        <v>61</v>
      </c>
      <c r="K27" s="2">
        <v>88</v>
      </c>
      <c r="L27" s="2">
        <v>228</v>
      </c>
      <c r="M27" s="2">
        <v>204</v>
      </c>
      <c r="N27" s="2">
        <v>216</v>
      </c>
      <c r="O27" s="2">
        <v>197</v>
      </c>
      <c r="P27" s="2">
        <v>2</v>
      </c>
      <c r="Q27" s="2">
        <v>3</v>
      </c>
      <c r="R27" s="2">
        <v>3</v>
      </c>
      <c r="S27" s="2">
        <v>1</v>
      </c>
      <c r="T27" s="2">
        <v>5</v>
      </c>
      <c r="U27" s="2">
        <v>0</v>
      </c>
      <c r="V27" s="2">
        <v>2</v>
      </c>
      <c r="W27" s="15">
        <v>0</v>
      </c>
    </row>
    <row r="28" spans="4:23" x14ac:dyDescent="0.25">
      <c r="D28" s="67" t="s">
        <v>33</v>
      </c>
      <c r="E28" s="10" t="s">
        <v>34</v>
      </c>
      <c r="F28" s="7"/>
      <c r="G28" s="11">
        <v>1182</v>
      </c>
      <c r="H28" s="13">
        <v>1080</v>
      </c>
      <c r="I28" s="1">
        <v>1167</v>
      </c>
      <c r="J28" s="1">
        <v>105</v>
      </c>
      <c r="K28" s="1">
        <v>146</v>
      </c>
      <c r="L28" s="1">
        <v>376</v>
      </c>
      <c r="M28" s="1">
        <v>325</v>
      </c>
      <c r="N28" s="1">
        <v>320</v>
      </c>
      <c r="O28" s="1">
        <v>313</v>
      </c>
      <c r="P28" s="1">
        <v>3</v>
      </c>
      <c r="Q28" s="1">
        <v>6</v>
      </c>
      <c r="R28" s="1">
        <v>7</v>
      </c>
      <c r="S28" s="1">
        <v>2</v>
      </c>
      <c r="T28" s="1">
        <v>7</v>
      </c>
      <c r="U28" s="1">
        <v>1</v>
      </c>
      <c r="V28" s="1">
        <v>3</v>
      </c>
      <c r="W28" s="16">
        <v>0</v>
      </c>
    </row>
    <row r="29" spans="4:23" x14ac:dyDescent="0.25">
      <c r="D29" s="68"/>
      <c r="E29" s="8" t="s">
        <v>35</v>
      </c>
      <c r="F29" s="9"/>
      <c r="G29" s="12">
        <v>137</v>
      </c>
      <c r="H29" s="14">
        <v>125</v>
      </c>
      <c r="I29" s="2">
        <v>136</v>
      </c>
      <c r="J29" s="2">
        <v>6</v>
      </c>
      <c r="K29" s="2">
        <v>14</v>
      </c>
      <c r="L29" s="2">
        <v>35</v>
      </c>
      <c r="M29" s="2">
        <v>42</v>
      </c>
      <c r="N29" s="2">
        <v>36</v>
      </c>
      <c r="O29" s="2">
        <v>33</v>
      </c>
      <c r="P29" s="2">
        <v>0</v>
      </c>
      <c r="Q29" s="2">
        <v>1</v>
      </c>
      <c r="R29" s="2">
        <v>0</v>
      </c>
      <c r="S29" s="2">
        <v>0</v>
      </c>
      <c r="T29" s="2">
        <v>1</v>
      </c>
      <c r="U29" s="2">
        <v>0</v>
      </c>
      <c r="V29" s="2">
        <v>0</v>
      </c>
      <c r="W29" s="15">
        <v>0</v>
      </c>
    </row>
    <row r="30" spans="4:23" x14ac:dyDescent="0.25">
      <c r="D30" s="68"/>
      <c r="E30" s="8" t="s">
        <v>36</v>
      </c>
      <c r="F30" s="9"/>
      <c r="G30" s="12">
        <v>129</v>
      </c>
      <c r="H30" s="14">
        <v>128</v>
      </c>
      <c r="I30" s="2">
        <v>129</v>
      </c>
      <c r="J30" s="2">
        <v>5</v>
      </c>
      <c r="K30" s="2">
        <v>10</v>
      </c>
      <c r="L30" s="2">
        <v>41</v>
      </c>
      <c r="M30" s="2">
        <v>37</v>
      </c>
      <c r="N30" s="2">
        <v>33</v>
      </c>
      <c r="O30" s="2">
        <v>33</v>
      </c>
      <c r="P30" s="2">
        <v>0</v>
      </c>
      <c r="Q30" s="2">
        <v>1</v>
      </c>
      <c r="R30" s="2">
        <v>0</v>
      </c>
      <c r="S30" s="2">
        <v>0</v>
      </c>
      <c r="T30" s="2">
        <v>0</v>
      </c>
      <c r="U30" s="2">
        <v>0</v>
      </c>
      <c r="V30" s="2">
        <v>0</v>
      </c>
      <c r="W30" s="15">
        <v>0</v>
      </c>
    </row>
    <row r="31" spans="4:23" x14ac:dyDescent="0.25">
      <c r="D31" s="68"/>
      <c r="E31" s="8" t="s">
        <v>37</v>
      </c>
      <c r="F31" s="9"/>
      <c r="G31" s="12">
        <v>5</v>
      </c>
      <c r="H31" s="14">
        <v>4</v>
      </c>
      <c r="I31" s="2">
        <v>5</v>
      </c>
      <c r="J31" s="2">
        <v>0</v>
      </c>
      <c r="K31" s="2">
        <v>0</v>
      </c>
      <c r="L31" s="2">
        <v>0</v>
      </c>
      <c r="M31" s="2">
        <v>2</v>
      </c>
      <c r="N31" s="2">
        <v>3</v>
      </c>
      <c r="O31" s="2">
        <v>2</v>
      </c>
      <c r="P31" s="2">
        <v>0</v>
      </c>
      <c r="Q31" s="2">
        <v>0</v>
      </c>
      <c r="R31" s="2">
        <v>0</v>
      </c>
      <c r="S31" s="2">
        <v>0</v>
      </c>
      <c r="T31" s="2">
        <v>0</v>
      </c>
      <c r="U31" s="2">
        <v>0</v>
      </c>
      <c r="V31" s="2">
        <v>0</v>
      </c>
      <c r="W31" s="15">
        <v>0</v>
      </c>
    </row>
    <row r="32" spans="4:23" x14ac:dyDescent="0.25">
      <c r="D32" s="68"/>
      <c r="E32" s="8" t="s">
        <v>38</v>
      </c>
      <c r="F32" s="9"/>
      <c r="G32" s="12">
        <v>43</v>
      </c>
      <c r="H32" s="14">
        <v>40</v>
      </c>
      <c r="I32" s="2">
        <v>43</v>
      </c>
      <c r="J32" s="2">
        <v>4</v>
      </c>
      <c r="K32" s="2">
        <v>3</v>
      </c>
      <c r="L32" s="2">
        <v>14</v>
      </c>
      <c r="M32" s="2">
        <v>12</v>
      </c>
      <c r="N32" s="2">
        <v>11</v>
      </c>
      <c r="O32" s="2">
        <v>9</v>
      </c>
      <c r="P32" s="2">
        <v>0</v>
      </c>
      <c r="Q32" s="2">
        <v>0</v>
      </c>
      <c r="R32" s="2">
        <v>1</v>
      </c>
      <c r="S32" s="2">
        <v>0</v>
      </c>
      <c r="T32" s="2">
        <v>0</v>
      </c>
      <c r="U32" s="2">
        <v>0</v>
      </c>
      <c r="V32" s="2">
        <v>1</v>
      </c>
      <c r="W32" s="15">
        <v>0</v>
      </c>
    </row>
    <row r="33" spans="4:23" x14ac:dyDescent="0.25">
      <c r="D33" s="68"/>
      <c r="E33" s="8" t="s">
        <v>39</v>
      </c>
      <c r="F33" s="9"/>
      <c r="G33" s="12">
        <v>0</v>
      </c>
      <c r="H33" s="14">
        <v>0</v>
      </c>
      <c r="I33" s="2">
        <v>0</v>
      </c>
      <c r="J33" s="2">
        <v>0</v>
      </c>
      <c r="K33" s="2">
        <v>0</v>
      </c>
      <c r="L33" s="2">
        <v>0</v>
      </c>
      <c r="M33" s="2">
        <v>0</v>
      </c>
      <c r="N33" s="2">
        <v>0</v>
      </c>
      <c r="O33" s="2">
        <v>0</v>
      </c>
      <c r="P33" s="2">
        <v>0</v>
      </c>
      <c r="Q33" s="2">
        <v>0</v>
      </c>
      <c r="R33" s="2">
        <v>0</v>
      </c>
      <c r="S33" s="2">
        <v>0</v>
      </c>
      <c r="T33" s="2">
        <v>0</v>
      </c>
      <c r="U33" s="2">
        <v>0</v>
      </c>
      <c r="V33" s="2">
        <v>0</v>
      </c>
      <c r="W33" s="15">
        <v>0</v>
      </c>
    </row>
    <row r="34" spans="4:23" x14ac:dyDescent="0.25">
      <c r="D34" s="67" t="s">
        <v>40</v>
      </c>
      <c r="E34" s="10" t="s">
        <v>41</v>
      </c>
      <c r="F34" s="7"/>
      <c r="G34" s="11">
        <v>750</v>
      </c>
      <c r="H34" s="13">
        <v>682</v>
      </c>
      <c r="I34" s="1">
        <v>741</v>
      </c>
      <c r="J34" s="1">
        <v>59</v>
      </c>
      <c r="K34" s="1">
        <v>85</v>
      </c>
      <c r="L34" s="1">
        <v>238</v>
      </c>
      <c r="M34" s="1">
        <v>214</v>
      </c>
      <c r="N34" s="1">
        <v>187</v>
      </c>
      <c r="O34" s="1">
        <v>193</v>
      </c>
      <c r="P34" s="1">
        <v>1</v>
      </c>
      <c r="Q34" s="1">
        <v>5</v>
      </c>
      <c r="R34" s="1">
        <v>5</v>
      </c>
      <c r="S34" s="1">
        <v>1</v>
      </c>
      <c r="T34" s="1">
        <v>3</v>
      </c>
      <c r="U34" s="1">
        <v>1</v>
      </c>
      <c r="V34" s="1">
        <v>2</v>
      </c>
      <c r="W34" s="16">
        <v>0</v>
      </c>
    </row>
    <row r="35" spans="4:23" x14ac:dyDescent="0.25">
      <c r="D35" s="68"/>
      <c r="E35" s="8" t="s">
        <v>34</v>
      </c>
      <c r="F35" s="9"/>
      <c r="G35" s="12">
        <v>588</v>
      </c>
      <c r="H35" s="14">
        <v>531</v>
      </c>
      <c r="I35" s="2">
        <v>580</v>
      </c>
      <c r="J35" s="2">
        <v>52</v>
      </c>
      <c r="K35" s="2">
        <v>70</v>
      </c>
      <c r="L35" s="2">
        <v>193</v>
      </c>
      <c r="M35" s="2">
        <v>169</v>
      </c>
      <c r="N35" s="2">
        <v>148</v>
      </c>
      <c r="O35" s="2">
        <v>155</v>
      </c>
      <c r="P35" s="2">
        <v>1</v>
      </c>
      <c r="Q35" s="2">
        <v>4</v>
      </c>
      <c r="R35" s="2">
        <v>4</v>
      </c>
      <c r="S35" s="2">
        <v>1</v>
      </c>
      <c r="T35" s="2">
        <v>2</v>
      </c>
      <c r="U35" s="2">
        <v>1</v>
      </c>
      <c r="V35" s="2">
        <v>1</v>
      </c>
      <c r="W35" s="15">
        <v>0</v>
      </c>
    </row>
    <row r="36" spans="4:23" x14ac:dyDescent="0.25">
      <c r="D36" s="68"/>
      <c r="E36" s="8" t="s">
        <v>35</v>
      </c>
      <c r="F36" s="9"/>
      <c r="G36" s="12">
        <v>72</v>
      </c>
      <c r="H36" s="14">
        <v>64</v>
      </c>
      <c r="I36" s="2">
        <v>71</v>
      </c>
      <c r="J36" s="2">
        <v>4</v>
      </c>
      <c r="K36" s="2">
        <v>9</v>
      </c>
      <c r="L36" s="2">
        <v>19</v>
      </c>
      <c r="M36" s="2">
        <v>19</v>
      </c>
      <c r="N36" s="2">
        <v>18</v>
      </c>
      <c r="O36" s="2">
        <v>20</v>
      </c>
      <c r="P36" s="2">
        <v>0</v>
      </c>
      <c r="Q36" s="2">
        <v>1</v>
      </c>
      <c r="R36" s="2">
        <v>0</v>
      </c>
      <c r="S36" s="2">
        <v>0</v>
      </c>
      <c r="T36" s="2">
        <v>1</v>
      </c>
      <c r="U36" s="2">
        <v>0</v>
      </c>
      <c r="V36" s="2">
        <v>0</v>
      </c>
      <c r="W36" s="15">
        <v>0</v>
      </c>
    </row>
    <row r="37" spans="4:23" x14ac:dyDescent="0.25">
      <c r="D37" s="68"/>
      <c r="E37" s="8" t="s">
        <v>36</v>
      </c>
      <c r="F37" s="9"/>
      <c r="G37" s="12">
        <v>62</v>
      </c>
      <c r="H37" s="14">
        <v>62</v>
      </c>
      <c r="I37" s="2">
        <v>62</v>
      </c>
      <c r="J37" s="2">
        <v>1</v>
      </c>
      <c r="K37" s="2">
        <v>4</v>
      </c>
      <c r="L37" s="2">
        <v>16</v>
      </c>
      <c r="M37" s="2">
        <v>18</v>
      </c>
      <c r="N37" s="2">
        <v>16</v>
      </c>
      <c r="O37" s="2">
        <v>13</v>
      </c>
      <c r="P37" s="2">
        <v>0</v>
      </c>
      <c r="Q37" s="2">
        <v>0</v>
      </c>
      <c r="R37" s="2">
        <v>0</v>
      </c>
      <c r="S37" s="2">
        <v>0</v>
      </c>
      <c r="T37" s="2">
        <v>0</v>
      </c>
      <c r="U37" s="2">
        <v>0</v>
      </c>
      <c r="V37" s="2">
        <v>0</v>
      </c>
      <c r="W37" s="15">
        <v>0</v>
      </c>
    </row>
    <row r="38" spans="4:23" x14ac:dyDescent="0.25">
      <c r="D38" s="68"/>
      <c r="E38" s="8" t="s">
        <v>38</v>
      </c>
      <c r="F38" s="9"/>
      <c r="G38" s="12">
        <v>25</v>
      </c>
      <c r="H38" s="14">
        <v>23</v>
      </c>
      <c r="I38" s="2">
        <v>25</v>
      </c>
      <c r="J38" s="2">
        <v>2</v>
      </c>
      <c r="K38" s="2">
        <v>2</v>
      </c>
      <c r="L38" s="2">
        <v>10</v>
      </c>
      <c r="M38" s="2">
        <v>7</v>
      </c>
      <c r="N38" s="2">
        <v>4</v>
      </c>
      <c r="O38" s="2">
        <v>4</v>
      </c>
      <c r="P38" s="2">
        <v>0</v>
      </c>
      <c r="Q38" s="2">
        <v>0</v>
      </c>
      <c r="R38" s="2">
        <v>1</v>
      </c>
      <c r="S38" s="2">
        <v>0</v>
      </c>
      <c r="T38" s="2">
        <v>0</v>
      </c>
      <c r="U38" s="2">
        <v>0</v>
      </c>
      <c r="V38" s="2">
        <v>1</v>
      </c>
      <c r="W38" s="15">
        <v>0</v>
      </c>
    </row>
    <row r="39" spans="4:23" x14ac:dyDescent="0.25">
      <c r="D39" s="68"/>
      <c r="E39" s="8" t="s">
        <v>37</v>
      </c>
      <c r="F39" s="9"/>
      <c r="G39" s="12">
        <v>3</v>
      </c>
      <c r="H39" s="14">
        <v>2</v>
      </c>
      <c r="I39" s="2">
        <v>3</v>
      </c>
      <c r="J39" s="2">
        <v>0</v>
      </c>
      <c r="K39" s="2">
        <v>0</v>
      </c>
      <c r="L39" s="2">
        <v>0</v>
      </c>
      <c r="M39" s="2">
        <v>1</v>
      </c>
      <c r="N39" s="2">
        <v>1</v>
      </c>
      <c r="O39" s="2">
        <v>1</v>
      </c>
      <c r="P39" s="2">
        <v>0</v>
      </c>
      <c r="Q39" s="2">
        <v>0</v>
      </c>
      <c r="R39" s="2">
        <v>0</v>
      </c>
      <c r="S39" s="2">
        <v>0</v>
      </c>
      <c r="T39" s="2">
        <v>0</v>
      </c>
      <c r="U39" s="2">
        <v>0</v>
      </c>
      <c r="V39" s="2">
        <v>0</v>
      </c>
      <c r="W39" s="15">
        <v>0</v>
      </c>
    </row>
    <row r="40" spans="4:23" x14ac:dyDescent="0.25">
      <c r="D40" s="68"/>
      <c r="E40" s="8" t="s">
        <v>39</v>
      </c>
      <c r="F40" s="9"/>
      <c r="G40" s="12">
        <v>0</v>
      </c>
      <c r="H40" s="14">
        <v>0</v>
      </c>
      <c r="I40" s="2">
        <v>0</v>
      </c>
      <c r="J40" s="2">
        <v>0</v>
      </c>
      <c r="K40" s="2">
        <v>0</v>
      </c>
      <c r="L40" s="2">
        <v>0</v>
      </c>
      <c r="M40" s="2">
        <v>0</v>
      </c>
      <c r="N40" s="2">
        <v>0</v>
      </c>
      <c r="O40" s="2">
        <v>0</v>
      </c>
      <c r="P40" s="2">
        <v>0</v>
      </c>
      <c r="Q40" s="2">
        <v>0</v>
      </c>
      <c r="R40" s="2">
        <v>0</v>
      </c>
      <c r="S40" s="2">
        <v>0</v>
      </c>
      <c r="T40" s="2">
        <v>0</v>
      </c>
      <c r="U40" s="2">
        <v>0</v>
      </c>
      <c r="V40" s="2">
        <v>0</v>
      </c>
      <c r="W40" s="15">
        <v>0</v>
      </c>
    </row>
    <row r="41" spans="4:23" x14ac:dyDescent="0.25">
      <c r="D41" s="68"/>
      <c r="E41" s="8" t="s">
        <v>42</v>
      </c>
      <c r="F41" s="9"/>
      <c r="G41" s="12">
        <v>746</v>
      </c>
      <c r="H41" s="14">
        <v>695</v>
      </c>
      <c r="I41" s="2">
        <v>739</v>
      </c>
      <c r="J41" s="2">
        <v>61</v>
      </c>
      <c r="K41" s="2">
        <v>88</v>
      </c>
      <c r="L41" s="2">
        <v>228</v>
      </c>
      <c r="M41" s="2">
        <v>204</v>
      </c>
      <c r="N41" s="2">
        <v>216</v>
      </c>
      <c r="O41" s="2">
        <v>197</v>
      </c>
      <c r="P41" s="2">
        <v>2</v>
      </c>
      <c r="Q41" s="2">
        <v>3</v>
      </c>
      <c r="R41" s="2">
        <v>3</v>
      </c>
      <c r="S41" s="2">
        <v>1</v>
      </c>
      <c r="T41" s="2">
        <v>5</v>
      </c>
      <c r="U41" s="2">
        <v>0</v>
      </c>
      <c r="V41" s="2">
        <v>2</v>
      </c>
      <c r="W41" s="15">
        <v>0</v>
      </c>
    </row>
    <row r="42" spans="4:23" x14ac:dyDescent="0.25">
      <c r="D42" s="68"/>
      <c r="E42" s="8" t="s">
        <v>34</v>
      </c>
      <c r="F42" s="9"/>
      <c r="G42" s="12">
        <v>594</v>
      </c>
      <c r="H42" s="14">
        <v>549</v>
      </c>
      <c r="I42" s="2">
        <v>587</v>
      </c>
      <c r="J42" s="2">
        <v>53</v>
      </c>
      <c r="K42" s="2">
        <v>76</v>
      </c>
      <c r="L42" s="2">
        <v>183</v>
      </c>
      <c r="M42" s="2">
        <v>156</v>
      </c>
      <c r="N42" s="2">
        <v>172</v>
      </c>
      <c r="O42" s="2">
        <v>158</v>
      </c>
      <c r="P42" s="2">
        <v>2</v>
      </c>
      <c r="Q42" s="2">
        <v>2</v>
      </c>
      <c r="R42" s="2">
        <v>3</v>
      </c>
      <c r="S42" s="2">
        <v>1</v>
      </c>
      <c r="T42" s="2">
        <v>5</v>
      </c>
      <c r="U42" s="2">
        <v>0</v>
      </c>
      <c r="V42" s="2">
        <v>2</v>
      </c>
      <c r="W42" s="15">
        <v>0</v>
      </c>
    </row>
    <row r="43" spans="4:23" x14ac:dyDescent="0.25">
      <c r="D43" s="68"/>
      <c r="E43" s="8" t="s">
        <v>35</v>
      </c>
      <c r="F43" s="9"/>
      <c r="G43" s="12">
        <v>65</v>
      </c>
      <c r="H43" s="14">
        <v>61</v>
      </c>
      <c r="I43" s="2">
        <v>65</v>
      </c>
      <c r="J43" s="2">
        <v>2</v>
      </c>
      <c r="K43" s="2">
        <v>5</v>
      </c>
      <c r="L43" s="2">
        <v>16</v>
      </c>
      <c r="M43" s="2">
        <v>23</v>
      </c>
      <c r="N43" s="2">
        <v>18</v>
      </c>
      <c r="O43" s="2">
        <v>13</v>
      </c>
      <c r="P43" s="2">
        <v>0</v>
      </c>
      <c r="Q43" s="2">
        <v>0</v>
      </c>
      <c r="R43" s="2">
        <v>0</v>
      </c>
      <c r="S43" s="2">
        <v>0</v>
      </c>
      <c r="T43" s="2">
        <v>0</v>
      </c>
      <c r="U43" s="2">
        <v>0</v>
      </c>
      <c r="V43" s="2">
        <v>0</v>
      </c>
      <c r="W43" s="15">
        <v>0</v>
      </c>
    </row>
    <row r="44" spans="4:23" x14ac:dyDescent="0.25">
      <c r="D44" s="68"/>
      <c r="E44" s="8" t="s">
        <v>36</v>
      </c>
      <c r="F44" s="9"/>
      <c r="G44" s="12">
        <v>67</v>
      </c>
      <c r="H44" s="14">
        <v>66</v>
      </c>
      <c r="I44" s="2">
        <v>67</v>
      </c>
      <c r="J44" s="2">
        <v>4</v>
      </c>
      <c r="K44" s="2">
        <v>6</v>
      </c>
      <c r="L44" s="2">
        <v>25</v>
      </c>
      <c r="M44" s="2">
        <v>19</v>
      </c>
      <c r="N44" s="2">
        <v>17</v>
      </c>
      <c r="O44" s="2">
        <v>20</v>
      </c>
      <c r="P44" s="2">
        <v>0</v>
      </c>
      <c r="Q44" s="2">
        <v>1</v>
      </c>
      <c r="R44" s="2">
        <v>0</v>
      </c>
      <c r="S44" s="2">
        <v>0</v>
      </c>
      <c r="T44" s="2">
        <v>0</v>
      </c>
      <c r="U44" s="2">
        <v>0</v>
      </c>
      <c r="V44" s="2">
        <v>0</v>
      </c>
      <c r="W44" s="15">
        <v>0</v>
      </c>
    </row>
    <row r="45" spans="4:23" x14ac:dyDescent="0.25">
      <c r="D45" s="68"/>
      <c r="E45" s="8" t="s">
        <v>38</v>
      </c>
      <c r="F45" s="9"/>
      <c r="G45" s="12">
        <v>18</v>
      </c>
      <c r="H45" s="14">
        <v>17</v>
      </c>
      <c r="I45" s="2">
        <v>18</v>
      </c>
      <c r="J45" s="2">
        <v>2</v>
      </c>
      <c r="K45" s="2">
        <v>1</v>
      </c>
      <c r="L45" s="2">
        <v>4</v>
      </c>
      <c r="M45" s="2">
        <v>5</v>
      </c>
      <c r="N45" s="2">
        <v>7</v>
      </c>
      <c r="O45" s="2">
        <v>5</v>
      </c>
      <c r="P45" s="2">
        <v>0</v>
      </c>
      <c r="Q45" s="2">
        <v>0</v>
      </c>
      <c r="R45" s="2">
        <v>0</v>
      </c>
      <c r="S45" s="2">
        <v>0</v>
      </c>
      <c r="T45" s="2">
        <v>0</v>
      </c>
      <c r="U45" s="2">
        <v>0</v>
      </c>
      <c r="V45" s="2">
        <v>0</v>
      </c>
      <c r="W45" s="15">
        <v>0</v>
      </c>
    </row>
    <row r="46" spans="4:23" x14ac:dyDescent="0.25">
      <c r="D46" s="68"/>
      <c r="E46" s="8" t="s">
        <v>37</v>
      </c>
      <c r="F46" s="9"/>
      <c r="G46" s="12">
        <v>2</v>
      </c>
      <c r="H46" s="14">
        <v>2</v>
      </c>
      <c r="I46" s="2">
        <v>2</v>
      </c>
      <c r="J46" s="2">
        <v>0</v>
      </c>
      <c r="K46" s="2">
        <v>0</v>
      </c>
      <c r="L46" s="2">
        <v>0</v>
      </c>
      <c r="M46" s="2">
        <v>1</v>
      </c>
      <c r="N46" s="2">
        <v>2</v>
      </c>
      <c r="O46" s="2">
        <v>1</v>
      </c>
      <c r="P46" s="2">
        <v>0</v>
      </c>
      <c r="Q46" s="2">
        <v>0</v>
      </c>
      <c r="R46" s="2">
        <v>0</v>
      </c>
      <c r="S46" s="2">
        <v>0</v>
      </c>
      <c r="T46" s="2">
        <v>0</v>
      </c>
      <c r="U46" s="2">
        <v>0</v>
      </c>
      <c r="V46" s="2">
        <v>0</v>
      </c>
      <c r="W46" s="15">
        <v>0</v>
      </c>
    </row>
    <row r="47" spans="4:23" x14ac:dyDescent="0.25">
      <c r="D47" s="68"/>
      <c r="E47" s="8" t="s">
        <v>39</v>
      </c>
      <c r="F47" s="9"/>
      <c r="G47" s="12">
        <v>0</v>
      </c>
      <c r="H47" s="14">
        <v>0</v>
      </c>
      <c r="I47" s="2">
        <v>0</v>
      </c>
      <c r="J47" s="2">
        <v>0</v>
      </c>
      <c r="K47" s="2">
        <v>0</v>
      </c>
      <c r="L47" s="2">
        <v>0</v>
      </c>
      <c r="M47" s="2">
        <v>0</v>
      </c>
      <c r="N47" s="2">
        <v>0</v>
      </c>
      <c r="O47" s="2">
        <v>0</v>
      </c>
      <c r="P47" s="2">
        <v>0</v>
      </c>
      <c r="Q47" s="2">
        <v>0</v>
      </c>
      <c r="R47" s="2">
        <v>0</v>
      </c>
      <c r="S47" s="2">
        <v>0</v>
      </c>
      <c r="T47" s="2">
        <v>0</v>
      </c>
      <c r="U47" s="2">
        <v>0</v>
      </c>
      <c r="V47" s="2">
        <v>0</v>
      </c>
      <c r="W47" s="15">
        <v>0</v>
      </c>
    </row>
    <row r="48" spans="4:23" x14ac:dyDescent="0.25">
      <c r="D48" s="67" t="s">
        <v>43</v>
      </c>
      <c r="E48" s="10" t="s">
        <v>44</v>
      </c>
      <c r="F48" s="7"/>
      <c r="G48" s="11">
        <v>309</v>
      </c>
      <c r="H48" s="13">
        <v>293</v>
      </c>
      <c r="I48" s="1">
        <v>308</v>
      </c>
      <c r="J48" s="1">
        <v>15</v>
      </c>
      <c r="K48" s="1">
        <v>27</v>
      </c>
      <c r="L48" s="1">
        <v>90</v>
      </c>
      <c r="M48" s="1">
        <v>91</v>
      </c>
      <c r="N48" s="1">
        <v>80</v>
      </c>
      <c r="O48" s="1">
        <v>75</v>
      </c>
      <c r="P48" s="1">
        <v>0</v>
      </c>
      <c r="Q48" s="1">
        <v>2</v>
      </c>
      <c r="R48" s="1">
        <v>1</v>
      </c>
      <c r="S48" s="1">
        <v>0</v>
      </c>
      <c r="T48" s="1">
        <v>1</v>
      </c>
      <c r="U48" s="1">
        <v>0</v>
      </c>
      <c r="V48" s="1">
        <v>1</v>
      </c>
      <c r="W48" s="16">
        <v>0</v>
      </c>
    </row>
    <row r="49" spans="4:23" x14ac:dyDescent="0.25">
      <c r="D49" s="68"/>
      <c r="E49" s="8" t="s">
        <v>45</v>
      </c>
      <c r="F49" s="9"/>
      <c r="G49" s="12">
        <v>149</v>
      </c>
      <c r="H49" s="14">
        <v>140</v>
      </c>
      <c r="I49" s="2">
        <v>149</v>
      </c>
      <c r="J49" s="2">
        <v>8</v>
      </c>
      <c r="K49" s="2">
        <v>16</v>
      </c>
      <c r="L49" s="2">
        <v>48</v>
      </c>
      <c r="M49" s="2">
        <v>40</v>
      </c>
      <c r="N49" s="2">
        <v>35</v>
      </c>
      <c r="O49" s="2">
        <v>25</v>
      </c>
      <c r="P49" s="2">
        <v>0</v>
      </c>
      <c r="Q49" s="2">
        <v>2</v>
      </c>
      <c r="R49" s="2">
        <v>1</v>
      </c>
      <c r="S49" s="2">
        <v>0</v>
      </c>
      <c r="T49" s="2">
        <v>0</v>
      </c>
      <c r="U49" s="2">
        <v>0</v>
      </c>
      <c r="V49" s="2">
        <v>1</v>
      </c>
      <c r="W49" s="15">
        <v>0</v>
      </c>
    </row>
    <row r="50" spans="4:23" x14ac:dyDescent="0.25">
      <c r="D50" s="68"/>
      <c r="E50" s="8" t="s">
        <v>46</v>
      </c>
      <c r="F50" s="9"/>
      <c r="G50" s="12">
        <v>160</v>
      </c>
      <c r="H50" s="14">
        <v>153</v>
      </c>
      <c r="I50" s="2">
        <v>159</v>
      </c>
      <c r="J50" s="2">
        <v>7</v>
      </c>
      <c r="K50" s="2">
        <v>11</v>
      </c>
      <c r="L50" s="2">
        <v>42</v>
      </c>
      <c r="M50" s="2">
        <v>51</v>
      </c>
      <c r="N50" s="2">
        <v>45</v>
      </c>
      <c r="O50" s="2">
        <v>50</v>
      </c>
      <c r="P50" s="2">
        <v>0</v>
      </c>
      <c r="Q50" s="2">
        <v>0</v>
      </c>
      <c r="R50" s="2">
        <v>0</v>
      </c>
      <c r="S50" s="2">
        <v>0</v>
      </c>
      <c r="T50" s="2">
        <v>1</v>
      </c>
      <c r="U50" s="2">
        <v>0</v>
      </c>
      <c r="V50" s="2">
        <v>0</v>
      </c>
      <c r="W50" s="15">
        <v>0</v>
      </c>
    </row>
    <row r="51" spans="4:23" x14ac:dyDescent="0.25">
      <c r="D51" s="68"/>
      <c r="E51" s="8" t="s">
        <v>47</v>
      </c>
      <c r="F51" s="9"/>
      <c r="G51" s="12">
        <v>1182</v>
      </c>
      <c r="H51" s="14">
        <v>1080</v>
      </c>
      <c r="I51" s="2">
        <v>1167</v>
      </c>
      <c r="J51" s="2">
        <v>105</v>
      </c>
      <c r="K51" s="2">
        <v>146</v>
      </c>
      <c r="L51" s="2">
        <v>376</v>
      </c>
      <c r="M51" s="2">
        <v>325</v>
      </c>
      <c r="N51" s="2">
        <v>320</v>
      </c>
      <c r="O51" s="2">
        <v>313</v>
      </c>
      <c r="P51" s="2">
        <v>3</v>
      </c>
      <c r="Q51" s="2">
        <v>6</v>
      </c>
      <c r="R51" s="2">
        <v>7</v>
      </c>
      <c r="S51" s="2">
        <v>2</v>
      </c>
      <c r="T51" s="2">
        <v>7</v>
      </c>
      <c r="U51" s="2">
        <v>1</v>
      </c>
      <c r="V51" s="2">
        <v>3</v>
      </c>
      <c r="W51" s="15">
        <v>0</v>
      </c>
    </row>
    <row r="52" spans="4:23" x14ac:dyDescent="0.25">
      <c r="D52" s="68"/>
      <c r="E52" s="8" t="s">
        <v>48</v>
      </c>
      <c r="F52" s="9"/>
      <c r="G52" s="12">
        <v>175</v>
      </c>
      <c r="H52" s="14">
        <v>165</v>
      </c>
      <c r="I52" s="2">
        <v>174</v>
      </c>
      <c r="J52" s="2">
        <v>14</v>
      </c>
      <c r="K52" s="2">
        <v>20</v>
      </c>
      <c r="L52" s="2">
        <v>59</v>
      </c>
      <c r="M52" s="2">
        <v>43</v>
      </c>
      <c r="N52" s="2">
        <v>48</v>
      </c>
      <c r="O52" s="2">
        <v>49</v>
      </c>
      <c r="P52" s="2">
        <v>0</v>
      </c>
      <c r="Q52" s="2">
        <v>0</v>
      </c>
      <c r="R52" s="2">
        <v>2</v>
      </c>
      <c r="S52" s="2">
        <v>0</v>
      </c>
      <c r="T52" s="2">
        <v>2</v>
      </c>
      <c r="U52" s="2">
        <v>0</v>
      </c>
      <c r="V52" s="2">
        <v>0</v>
      </c>
      <c r="W52" s="15">
        <v>0</v>
      </c>
    </row>
    <row r="53" spans="4:23" x14ac:dyDescent="0.25">
      <c r="D53" s="68"/>
      <c r="E53" s="8" t="s">
        <v>49</v>
      </c>
      <c r="F53" s="9"/>
      <c r="G53" s="12">
        <v>169</v>
      </c>
      <c r="H53" s="14">
        <v>159</v>
      </c>
      <c r="I53" s="2">
        <v>166</v>
      </c>
      <c r="J53" s="2">
        <v>10</v>
      </c>
      <c r="K53" s="2">
        <v>17</v>
      </c>
      <c r="L53" s="2">
        <v>47</v>
      </c>
      <c r="M53" s="2">
        <v>52</v>
      </c>
      <c r="N53" s="2">
        <v>41</v>
      </c>
      <c r="O53" s="2">
        <v>47</v>
      </c>
      <c r="P53" s="2">
        <v>0</v>
      </c>
      <c r="Q53" s="2">
        <v>0</v>
      </c>
      <c r="R53" s="2">
        <v>0</v>
      </c>
      <c r="S53" s="2">
        <v>0</v>
      </c>
      <c r="T53" s="2">
        <v>1</v>
      </c>
      <c r="U53" s="2">
        <v>0</v>
      </c>
      <c r="V53" s="2">
        <v>1</v>
      </c>
      <c r="W53" s="15">
        <v>0</v>
      </c>
    </row>
    <row r="54" spans="4:23" x14ac:dyDescent="0.25">
      <c r="D54" s="68"/>
      <c r="E54" s="8" t="s">
        <v>50</v>
      </c>
      <c r="F54" s="9"/>
      <c r="G54" s="12">
        <v>176</v>
      </c>
      <c r="H54" s="14">
        <v>156</v>
      </c>
      <c r="I54" s="2">
        <v>173</v>
      </c>
      <c r="J54" s="2">
        <v>21</v>
      </c>
      <c r="K54" s="2">
        <v>21</v>
      </c>
      <c r="L54" s="2">
        <v>46</v>
      </c>
      <c r="M54" s="2">
        <v>43</v>
      </c>
      <c r="N54" s="2">
        <v>51</v>
      </c>
      <c r="O54" s="2">
        <v>49</v>
      </c>
      <c r="P54" s="2">
        <v>0</v>
      </c>
      <c r="Q54" s="2">
        <v>1</v>
      </c>
      <c r="R54" s="2">
        <v>2</v>
      </c>
      <c r="S54" s="2">
        <v>2</v>
      </c>
      <c r="T54" s="2">
        <v>2</v>
      </c>
      <c r="U54" s="2">
        <v>0</v>
      </c>
      <c r="V54" s="2">
        <v>0</v>
      </c>
      <c r="W54" s="15">
        <v>0</v>
      </c>
    </row>
    <row r="55" spans="4:23" x14ac:dyDescent="0.25">
      <c r="D55" s="68"/>
      <c r="E55" s="8" t="s">
        <v>51</v>
      </c>
      <c r="F55" s="9"/>
      <c r="G55" s="12">
        <v>183</v>
      </c>
      <c r="H55" s="14">
        <v>167</v>
      </c>
      <c r="I55" s="2">
        <v>180</v>
      </c>
      <c r="J55" s="2">
        <v>17</v>
      </c>
      <c r="K55" s="2">
        <v>23</v>
      </c>
      <c r="L55" s="2">
        <v>58</v>
      </c>
      <c r="M55" s="2">
        <v>42</v>
      </c>
      <c r="N55" s="2">
        <v>56</v>
      </c>
      <c r="O55" s="2">
        <v>43</v>
      </c>
      <c r="P55" s="2">
        <v>2</v>
      </c>
      <c r="Q55" s="2">
        <v>1</v>
      </c>
      <c r="R55" s="2">
        <v>1</v>
      </c>
      <c r="S55" s="2">
        <v>0</v>
      </c>
      <c r="T55" s="2">
        <v>2</v>
      </c>
      <c r="U55" s="2">
        <v>1</v>
      </c>
      <c r="V55" s="2">
        <v>1</v>
      </c>
      <c r="W55" s="15">
        <v>0</v>
      </c>
    </row>
    <row r="56" spans="4:23" x14ac:dyDescent="0.25">
      <c r="D56" s="68"/>
      <c r="E56" s="8" t="s">
        <v>52</v>
      </c>
      <c r="F56" s="9"/>
      <c r="G56" s="12">
        <v>230</v>
      </c>
      <c r="H56" s="14">
        <v>211</v>
      </c>
      <c r="I56" s="2">
        <v>229</v>
      </c>
      <c r="J56" s="2">
        <v>21</v>
      </c>
      <c r="K56" s="2">
        <v>31</v>
      </c>
      <c r="L56" s="2">
        <v>86</v>
      </c>
      <c r="M56" s="2">
        <v>78</v>
      </c>
      <c r="N56" s="2">
        <v>62</v>
      </c>
      <c r="O56" s="2">
        <v>53</v>
      </c>
      <c r="P56" s="2">
        <v>0</v>
      </c>
      <c r="Q56" s="2">
        <v>3</v>
      </c>
      <c r="R56" s="2">
        <v>1</v>
      </c>
      <c r="S56" s="2">
        <v>0</v>
      </c>
      <c r="T56" s="2">
        <v>0</v>
      </c>
      <c r="U56" s="2">
        <v>0</v>
      </c>
      <c r="V56" s="2">
        <v>0</v>
      </c>
      <c r="W56" s="15">
        <v>0</v>
      </c>
    </row>
    <row r="57" spans="4:23" x14ac:dyDescent="0.25">
      <c r="D57" s="68"/>
      <c r="E57" s="8" t="s">
        <v>53</v>
      </c>
      <c r="F57" s="9"/>
      <c r="G57" s="12">
        <v>249</v>
      </c>
      <c r="H57" s="14">
        <v>222</v>
      </c>
      <c r="I57" s="2">
        <v>245</v>
      </c>
      <c r="J57" s="2">
        <v>22</v>
      </c>
      <c r="K57" s="2">
        <v>34</v>
      </c>
      <c r="L57" s="2">
        <v>80</v>
      </c>
      <c r="M57" s="2">
        <v>67</v>
      </c>
      <c r="N57" s="2">
        <v>62</v>
      </c>
      <c r="O57" s="2">
        <v>72</v>
      </c>
      <c r="P57" s="2">
        <v>1</v>
      </c>
      <c r="Q57" s="2">
        <v>1</v>
      </c>
      <c r="R57" s="2">
        <v>1</v>
      </c>
      <c r="S57" s="2">
        <v>0</v>
      </c>
      <c r="T57" s="2">
        <v>0</v>
      </c>
      <c r="U57" s="2">
        <v>0</v>
      </c>
      <c r="V57" s="2">
        <v>1</v>
      </c>
      <c r="W57" s="15">
        <v>0</v>
      </c>
    </row>
    <row r="58" spans="4:23" x14ac:dyDescent="0.25">
      <c r="D58" s="68"/>
      <c r="E58" s="8" t="s">
        <v>37</v>
      </c>
      <c r="F58" s="9"/>
      <c r="G58" s="12">
        <v>5</v>
      </c>
      <c r="H58" s="14">
        <v>4</v>
      </c>
      <c r="I58" s="2">
        <v>5</v>
      </c>
      <c r="J58" s="2">
        <v>0</v>
      </c>
      <c r="K58" s="2">
        <v>0</v>
      </c>
      <c r="L58" s="2">
        <v>0</v>
      </c>
      <c r="M58" s="2">
        <v>2</v>
      </c>
      <c r="N58" s="2">
        <v>3</v>
      </c>
      <c r="O58" s="2">
        <v>2</v>
      </c>
      <c r="P58" s="2">
        <v>0</v>
      </c>
      <c r="Q58" s="2">
        <v>0</v>
      </c>
      <c r="R58" s="2">
        <v>0</v>
      </c>
      <c r="S58" s="2">
        <v>0</v>
      </c>
      <c r="T58" s="2">
        <v>0</v>
      </c>
      <c r="U58" s="2">
        <v>0</v>
      </c>
      <c r="V58" s="2">
        <v>0</v>
      </c>
      <c r="W58" s="15">
        <v>0</v>
      </c>
    </row>
    <row r="59" spans="4:23" x14ac:dyDescent="0.25">
      <c r="D59" s="69"/>
      <c r="E59" s="35" t="s">
        <v>39</v>
      </c>
      <c r="F59" s="31"/>
      <c r="G59" s="25">
        <v>0</v>
      </c>
      <c r="H59" s="39">
        <v>0</v>
      </c>
      <c r="I59" s="6">
        <v>0</v>
      </c>
      <c r="J59" s="6">
        <v>0</v>
      </c>
      <c r="K59" s="6">
        <v>0</v>
      </c>
      <c r="L59" s="6">
        <v>0</v>
      </c>
      <c r="M59" s="6">
        <v>0</v>
      </c>
      <c r="N59" s="6">
        <v>0</v>
      </c>
      <c r="O59" s="6">
        <v>0</v>
      </c>
      <c r="P59" s="6">
        <v>0</v>
      </c>
      <c r="Q59" s="6">
        <v>0</v>
      </c>
      <c r="R59" s="6">
        <v>0</v>
      </c>
      <c r="S59" s="6">
        <v>0</v>
      </c>
      <c r="T59" s="6">
        <v>0</v>
      </c>
      <c r="U59" s="6">
        <v>0</v>
      </c>
      <c r="V59" s="6">
        <v>0</v>
      </c>
      <c r="W59" s="40">
        <v>0</v>
      </c>
    </row>
  </sheetData>
  <mergeCells count="7">
    <mergeCell ref="D34:D47"/>
    <mergeCell ref="D48:D59"/>
    <mergeCell ref="D8:F9"/>
    <mergeCell ref="D11:D18"/>
    <mergeCell ref="D19:D25"/>
    <mergeCell ref="D26:D27"/>
    <mergeCell ref="D28:D33"/>
  </mergeCells>
  <phoneticPr fontId="4"/>
  <pageMargins left="0.7" right="0.7" top="0.75" bottom="0.75" header="0.3" footer="0.3"/>
  <pageSetup paperSize="9" scale="63" pageOrder="overThenDown" orientation="landscape"/>
  <headerFooter>
    <oddFooter>&amp;CN(32)</oddFooter>
  </headerFooter>
  <rowBreaks count="1" manualBreakCount="1">
    <brk id="59" max="16383" man="1"/>
  </rowBreaks>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4:K59"/>
  <sheetViews>
    <sheetView workbookViewId="0"/>
  </sheetViews>
  <sheetFormatPr defaultColWidth="8.8984375" defaultRowHeight="12.6" x14ac:dyDescent="0.25"/>
  <cols>
    <col min="1" max="1" width="3.59765625" style="24" customWidth="1"/>
    <col min="2" max="2" width="4.59765625" style="24" customWidth="1"/>
    <col min="3" max="4" width="7.59765625" style="24" customWidth="1"/>
    <col min="5" max="5" width="16.59765625" style="24" customWidth="1"/>
    <col min="6" max="6" width="5.59765625" style="24" customWidth="1"/>
    <col min="7" max="11" width="8.59765625" style="24" customWidth="1"/>
    <col min="12" max="16384" width="8.8984375" style="24"/>
  </cols>
  <sheetData>
    <row r="4" spans="2:11" x14ac:dyDescent="0.25">
      <c r="B4" s="32" t="str">
        <f xml:space="preserve"> HYPERLINK("#'目次'!B39", "[33]")</f>
        <v>[33]</v>
      </c>
      <c r="C4" s="19" t="s">
        <v>591</v>
      </c>
    </row>
    <row r="7" spans="2:11" x14ac:dyDescent="0.25">
      <c r="C7" s="19" t="s">
        <v>11</v>
      </c>
    </row>
    <row r="8" spans="2:11" ht="25.2" x14ac:dyDescent="0.25">
      <c r="D8" s="63"/>
      <c r="E8" s="64"/>
      <c r="F8" s="64"/>
      <c r="G8" s="38" t="s">
        <v>12</v>
      </c>
      <c r="H8" s="33" t="s">
        <v>592</v>
      </c>
      <c r="I8" s="5" t="s">
        <v>593</v>
      </c>
      <c r="J8" s="5" t="s">
        <v>37</v>
      </c>
      <c r="K8" s="29" t="s">
        <v>231</v>
      </c>
    </row>
    <row r="9" spans="2:11" x14ac:dyDescent="0.25">
      <c r="D9" s="65"/>
      <c r="E9" s="66"/>
      <c r="F9" s="66"/>
      <c r="G9" s="37"/>
      <c r="H9" s="34"/>
      <c r="I9" s="4"/>
      <c r="J9" s="4"/>
      <c r="K9" s="26"/>
    </row>
    <row r="10" spans="2:11" x14ac:dyDescent="0.25">
      <c r="D10" s="30"/>
      <c r="E10" s="28" t="s">
        <v>12</v>
      </c>
      <c r="F10" s="36"/>
      <c r="G10" s="27">
        <v>1496</v>
      </c>
      <c r="H10" s="3">
        <v>1309</v>
      </c>
      <c r="I10" s="3">
        <v>186</v>
      </c>
      <c r="J10" s="3">
        <v>1</v>
      </c>
      <c r="K10" s="41">
        <v>0</v>
      </c>
    </row>
    <row r="11" spans="2:11" x14ac:dyDescent="0.25">
      <c r="D11" s="67" t="s">
        <v>21</v>
      </c>
      <c r="E11" s="10" t="s">
        <v>13</v>
      </c>
      <c r="F11" s="7"/>
      <c r="G11" s="11">
        <v>64</v>
      </c>
      <c r="H11" s="13">
        <v>62</v>
      </c>
      <c r="I11" s="1">
        <v>2</v>
      </c>
      <c r="J11" s="1">
        <v>0</v>
      </c>
      <c r="K11" s="16">
        <v>0</v>
      </c>
    </row>
    <row r="12" spans="2:11" x14ac:dyDescent="0.25">
      <c r="D12" s="68"/>
      <c r="E12" s="8" t="s">
        <v>14</v>
      </c>
      <c r="F12" s="9"/>
      <c r="G12" s="12">
        <v>120</v>
      </c>
      <c r="H12" s="14">
        <v>86</v>
      </c>
      <c r="I12" s="2">
        <v>34</v>
      </c>
      <c r="J12" s="2">
        <v>0</v>
      </c>
      <c r="K12" s="15">
        <v>0</v>
      </c>
    </row>
    <row r="13" spans="2:11" x14ac:dyDescent="0.25">
      <c r="D13" s="68"/>
      <c r="E13" s="8" t="s">
        <v>15</v>
      </c>
      <c r="F13" s="9"/>
      <c r="G13" s="12">
        <v>417</v>
      </c>
      <c r="H13" s="14">
        <v>376</v>
      </c>
      <c r="I13" s="2">
        <v>41</v>
      </c>
      <c r="J13" s="2">
        <v>0</v>
      </c>
      <c r="K13" s="15">
        <v>0</v>
      </c>
    </row>
    <row r="14" spans="2:11" x14ac:dyDescent="0.25">
      <c r="D14" s="68"/>
      <c r="E14" s="8" t="s">
        <v>16</v>
      </c>
      <c r="F14" s="9"/>
      <c r="G14" s="12">
        <v>308</v>
      </c>
      <c r="H14" s="14">
        <v>252</v>
      </c>
      <c r="I14" s="2">
        <v>56</v>
      </c>
      <c r="J14" s="2">
        <v>0</v>
      </c>
      <c r="K14" s="15">
        <v>0</v>
      </c>
    </row>
    <row r="15" spans="2:11" x14ac:dyDescent="0.25">
      <c r="D15" s="68"/>
      <c r="E15" s="8" t="s">
        <v>17</v>
      </c>
      <c r="F15" s="9"/>
      <c r="G15" s="12">
        <v>220</v>
      </c>
      <c r="H15" s="14">
        <v>205</v>
      </c>
      <c r="I15" s="2">
        <v>15</v>
      </c>
      <c r="J15" s="2">
        <v>0</v>
      </c>
      <c r="K15" s="15">
        <v>0</v>
      </c>
    </row>
    <row r="16" spans="2:11" x14ac:dyDescent="0.25">
      <c r="D16" s="68"/>
      <c r="E16" s="8" t="s">
        <v>18</v>
      </c>
      <c r="F16" s="9"/>
      <c r="G16" s="12">
        <v>99</v>
      </c>
      <c r="H16" s="14">
        <v>86</v>
      </c>
      <c r="I16" s="2">
        <v>13</v>
      </c>
      <c r="J16" s="2">
        <v>0</v>
      </c>
      <c r="K16" s="15">
        <v>0</v>
      </c>
    </row>
    <row r="17" spans="4:11" x14ac:dyDescent="0.25">
      <c r="D17" s="68"/>
      <c r="E17" s="8" t="s">
        <v>19</v>
      </c>
      <c r="F17" s="9"/>
      <c r="G17" s="12">
        <v>48</v>
      </c>
      <c r="H17" s="14">
        <v>43</v>
      </c>
      <c r="I17" s="2">
        <v>5</v>
      </c>
      <c r="J17" s="2">
        <v>0</v>
      </c>
      <c r="K17" s="15">
        <v>0</v>
      </c>
    </row>
    <row r="18" spans="4:11" x14ac:dyDescent="0.25">
      <c r="D18" s="68"/>
      <c r="E18" s="8" t="s">
        <v>20</v>
      </c>
      <c r="F18" s="9"/>
      <c r="G18" s="12">
        <v>220</v>
      </c>
      <c r="H18" s="14">
        <v>199</v>
      </c>
      <c r="I18" s="2">
        <v>20</v>
      </c>
      <c r="J18" s="2">
        <v>1</v>
      </c>
      <c r="K18" s="15">
        <v>0</v>
      </c>
    </row>
    <row r="19" spans="4:11" x14ac:dyDescent="0.25">
      <c r="D19" s="67" t="s">
        <v>22</v>
      </c>
      <c r="E19" s="10" t="s">
        <v>23</v>
      </c>
      <c r="F19" s="7"/>
      <c r="G19" s="11">
        <v>327</v>
      </c>
      <c r="H19" s="13">
        <v>305</v>
      </c>
      <c r="I19" s="1">
        <v>22</v>
      </c>
      <c r="J19" s="1">
        <v>0</v>
      </c>
      <c r="K19" s="16">
        <v>0</v>
      </c>
    </row>
    <row r="20" spans="4:11" x14ac:dyDescent="0.25">
      <c r="D20" s="68"/>
      <c r="E20" s="8" t="s">
        <v>24</v>
      </c>
      <c r="F20" s="9"/>
      <c r="G20" s="12">
        <v>54</v>
      </c>
      <c r="H20" s="14">
        <v>51</v>
      </c>
      <c r="I20" s="2">
        <v>3</v>
      </c>
      <c r="J20" s="2">
        <v>0</v>
      </c>
      <c r="K20" s="15">
        <v>0</v>
      </c>
    </row>
    <row r="21" spans="4:11" x14ac:dyDescent="0.25">
      <c r="D21" s="68"/>
      <c r="E21" s="8" t="s">
        <v>25</v>
      </c>
      <c r="F21" s="9"/>
      <c r="G21" s="12">
        <v>273</v>
      </c>
      <c r="H21" s="14">
        <v>254</v>
      </c>
      <c r="I21" s="2">
        <v>19</v>
      </c>
      <c r="J21" s="2">
        <v>0</v>
      </c>
      <c r="K21" s="15">
        <v>0</v>
      </c>
    </row>
    <row r="22" spans="4:11" x14ac:dyDescent="0.25">
      <c r="D22" s="68"/>
      <c r="E22" s="8" t="s">
        <v>26</v>
      </c>
      <c r="F22" s="9"/>
      <c r="G22" s="12">
        <v>1023</v>
      </c>
      <c r="H22" s="14">
        <v>883</v>
      </c>
      <c r="I22" s="2">
        <v>139</v>
      </c>
      <c r="J22" s="2">
        <v>1</v>
      </c>
      <c r="K22" s="15">
        <v>0</v>
      </c>
    </row>
    <row r="23" spans="4:11" x14ac:dyDescent="0.25">
      <c r="D23" s="68"/>
      <c r="E23" s="8" t="s">
        <v>27</v>
      </c>
      <c r="F23" s="9"/>
      <c r="G23" s="12">
        <v>654</v>
      </c>
      <c r="H23" s="14">
        <v>573</v>
      </c>
      <c r="I23" s="2">
        <v>81</v>
      </c>
      <c r="J23" s="2">
        <v>0</v>
      </c>
      <c r="K23" s="15">
        <v>0</v>
      </c>
    </row>
    <row r="24" spans="4:11" x14ac:dyDescent="0.25">
      <c r="D24" s="68"/>
      <c r="E24" s="8" t="s">
        <v>28</v>
      </c>
      <c r="F24" s="9"/>
      <c r="G24" s="12">
        <v>369</v>
      </c>
      <c r="H24" s="14">
        <v>310</v>
      </c>
      <c r="I24" s="2">
        <v>58</v>
      </c>
      <c r="J24" s="2">
        <v>1</v>
      </c>
      <c r="K24" s="15">
        <v>0</v>
      </c>
    </row>
    <row r="25" spans="4:11" x14ac:dyDescent="0.25">
      <c r="D25" s="68"/>
      <c r="E25" s="8" t="s">
        <v>29</v>
      </c>
      <c r="F25" s="9"/>
      <c r="G25" s="12">
        <v>146</v>
      </c>
      <c r="H25" s="14">
        <v>121</v>
      </c>
      <c r="I25" s="2">
        <v>25</v>
      </c>
      <c r="J25" s="2">
        <v>0</v>
      </c>
      <c r="K25" s="15">
        <v>0</v>
      </c>
    </row>
    <row r="26" spans="4:11" x14ac:dyDescent="0.25">
      <c r="D26" s="67" t="s">
        <v>30</v>
      </c>
      <c r="E26" s="10" t="s">
        <v>31</v>
      </c>
      <c r="F26" s="7"/>
      <c r="G26" s="11">
        <v>750</v>
      </c>
      <c r="H26" s="13">
        <v>658</v>
      </c>
      <c r="I26" s="1">
        <v>92</v>
      </c>
      <c r="J26" s="1">
        <v>0</v>
      </c>
      <c r="K26" s="16">
        <v>0</v>
      </c>
    </row>
    <row r="27" spans="4:11" x14ac:dyDescent="0.25">
      <c r="D27" s="68"/>
      <c r="E27" s="8" t="s">
        <v>32</v>
      </c>
      <c r="F27" s="9"/>
      <c r="G27" s="12">
        <v>746</v>
      </c>
      <c r="H27" s="14">
        <v>651</v>
      </c>
      <c r="I27" s="2">
        <v>94</v>
      </c>
      <c r="J27" s="2">
        <v>1</v>
      </c>
      <c r="K27" s="15">
        <v>0</v>
      </c>
    </row>
    <row r="28" spans="4:11" x14ac:dyDescent="0.25">
      <c r="D28" s="67" t="s">
        <v>33</v>
      </c>
      <c r="E28" s="10" t="s">
        <v>34</v>
      </c>
      <c r="F28" s="7"/>
      <c r="G28" s="11">
        <v>1182</v>
      </c>
      <c r="H28" s="13">
        <v>1026</v>
      </c>
      <c r="I28" s="1">
        <v>155</v>
      </c>
      <c r="J28" s="1">
        <v>1</v>
      </c>
      <c r="K28" s="16">
        <v>0</v>
      </c>
    </row>
    <row r="29" spans="4:11" x14ac:dyDescent="0.25">
      <c r="D29" s="68"/>
      <c r="E29" s="8" t="s">
        <v>35</v>
      </c>
      <c r="F29" s="9"/>
      <c r="G29" s="12">
        <v>137</v>
      </c>
      <c r="H29" s="14">
        <v>123</v>
      </c>
      <c r="I29" s="2">
        <v>14</v>
      </c>
      <c r="J29" s="2">
        <v>0</v>
      </c>
      <c r="K29" s="15">
        <v>0</v>
      </c>
    </row>
    <row r="30" spans="4:11" x14ac:dyDescent="0.25">
      <c r="D30" s="68"/>
      <c r="E30" s="8" t="s">
        <v>36</v>
      </c>
      <c r="F30" s="9"/>
      <c r="G30" s="12">
        <v>129</v>
      </c>
      <c r="H30" s="14">
        <v>118</v>
      </c>
      <c r="I30" s="2">
        <v>11</v>
      </c>
      <c r="J30" s="2">
        <v>0</v>
      </c>
      <c r="K30" s="15">
        <v>0</v>
      </c>
    </row>
    <row r="31" spans="4:11" x14ac:dyDescent="0.25">
      <c r="D31" s="68"/>
      <c r="E31" s="8" t="s">
        <v>37</v>
      </c>
      <c r="F31" s="9"/>
      <c r="G31" s="12">
        <v>5</v>
      </c>
      <c r="H31" s="14">
        <v>5</v>
      </c>
      <c r="I31" s="2">
        <v>0</v>
      </c>
      <c r="J31" s="2">
        <v>0</v>
      </c>
      <c r="K31" s="15">
        <v>0</v>
      </c>
    </row>
    <row r="32" spans="4:11" x14ac:dyDescent="0.25">
      <c r="D32" s="68"/>
      <c r="E32" s="8" t="s">
        <v>38</v>
      </c>
      <c r="F32" s="9"/>
      <c r="G32" s="12">
        <v>43</v>
      </c>
      <c r="H32" s="14">
        <v>37</v>
      </c>
      <c r="I32" s="2">
        <v>6</v>
      </c>
      <c r="J32" s="2">
        <v>0</v>
      </c>
      <c r="K32" s="15">
        <v>0</v>
      </c>
    </row>
    <row r="33" spans="4:11" x14ac:dyDescent="0.25">
      <c r="D33" s="68"/>
      <c r="E33" s="8" t="s">
        <v>39</v>
      </c>
      <c r="F33" s="9"/>
      <c r="G33" s="12">
        <v>0</v>
      </c>
      <c r="H33" s="14">
        <v>0</v>
      </c>
      <c r="I33" s="2">
        <v>0</v>
      </c>
      <c r="J33" s="2">
        <v>0</v>
      </c>
      <c r="K33" s="15">
        <v>0</v>
      </c>
    </row>
    <row r="34" spans="4:11" x14ac:dyDescent="0.25">
      <c r="D34" s="67" t="s">
        <v>40</v>
      </c>
      <c r="E34" s="10" t="s">
        <v>41</v>
      </c>
      <c r="F34" s="7"/>
      <c r="G34" s="11">
        <v>750</v>
      </c>
      <c r="H34" s="13">
        <v>658</v>
      </c>
      <c r="I34" s="1">
        <v>92</v>
      </c>
      <c r="J34" s="1">
        <v>0</v>
      </c>
      <c r="K34" s="16">
        <v>0</v>
      </c>
    </row>
    <row r="35" spans="4:11" x14ac:dyDescent="0.25">
      <c r="D35" s="68"/>
      <c r="E35" s="8" t="s">
        <v>34</v>
      </c>
      <c r="F35" s="9"/>
      <c r="G35" s="12">
        <v>588</v>
      </c>
      <c r="H35" s="14">
        <v>513</v>
      </c>
      <c r="I35" s="2">
        <v>75</v>
      </c>
      <c r="J35" s="2">
        <v>0</v>
      </c>
      <c r="K35" s="15">
        <v>0</v>
      </c>
    </row>
    <row r="36" spans="4:11" x14ac:dyDescent="0.25">
      <c r="D36" s="68"/>
      <c r="E36" s="8" t="s">
        <v>35</v>
      </c>
      <c r="F36" s="9"/>
      <c r="G36" s="12">
        <v>72</v>
      </c>
      <c r="H36" s="14">
        <v>63</v>
      </c>
      <c r="I36" s="2">
        <v>9</v>
      </c>
      <c r="J36" s="2">
        <v>0</v>
      </c>
      <c r="K36" s="15">
        <v>0</v>
      </c>
    </row>
    <row r="37" spans="4:11" x14ac:dyDescent="0.25">
      <c r="D37" s="68"/>
      <c r="E37" s="8" t="s">
        <v>36</v>
      </c>
      <c r="F37" s="9"/>
      <c r="G37" s="12">
        <v>62</v>
      </c>
      <c r="H37" s="14">
        <v>58</v>
      </c>
      <c r="I37" s="2">
        <v>4</v>
      </c>
      <c r="J37" s="2">
        <v>0</v>
      </c>
      <c r="K37" s="15">
        <v>0</v>
      </c>
    </row>
    <row r="38" spans="4:11" x14ac:dyDescent="0.25">
      <c r="D38" s="68"/>
      <c r="E38" s="8" t="s">
        <v>38</v>
      </c>
      <c r="F38" s="9"/>
      <c r="G38" s="12">
        <v>25</v>
      </c>
      <c r="H38" s="14">
        <v>21</v>
      </c>
      <c r="I38" s="2">
        <v>4</v>
      </c>
      <c r="J38" s="2">
        <v>0</v>
      </c>
      <c r="K38" s="15">
        <v>0</v>
      </c>
    </row>
    <row r="39" spans="4:11" x14ac:dyDescent="0.25">
      <c r="D39" s="68"/>
      <c r="E39" s="8" t="s">
        <v>37</v>
      </c>
      <c r="F39" s="9"/>
      <c r="G39" s="12">
        <v>3</v>
      </c>
      <c r="H39" s="14">
        <v>3</v>
      </c>
      <c r="I39" s="2">
        <v>0</v>
      </c>
      <c r="J39" s="2">
        <v>0</v>
      </c>
      <c r="K39" s="15">
        <v>0</v>
      </c>
    </row>
    <row r="40" spans="4:11" x14ac:dyDescent="0.25">
      <c r="D40" s="68"/>
      <c r="E40" s="8" t="s">
        <v>39</v>
      </c>
      <c r="F40" s="9"/>
      <c r="G40" s="12">
        <v>0</v>
      </c>
      <c r="H40" s="14">
        <v>0</v>
      </c>
      <c r="I40" s="2">
        <v>0</v>
      </c>
      <c r="J40" s="2">
        <v>0</v>
      </c>
      <c r="K40" s="15">
        <v>0</v>
      </c>
    </row>
    <row r="41" spans="4:11" x14ac:dyDescent="0.25">
      <c r="D41" s="68"/>
      <c r="E41" s="8" t="s">
        <v>42</v>
      </c>
      <c r="F41" s="9"/>
      <c r="G41" s="12">
        <v>746</v>
      </c>
      <c r="H41" s="14">
        <v>651</v>
      </c>
      <c r="I41" s="2">
        <v>94</v>
      </c>
      <c r="J41" s="2">
        <v>1</v>
      </c>
      <c r="K41" s="15">
        <v>0</v>
      </c>
    </row>
    <row r="42" spans="4:11" x14ac:dyDescent="0.25">
      <c r="D42" s="68"/>
      <c r="E42" s="8" t="s">
        <v>34</v>
      </c>
      <c r="F42" s="9"/>
      <c r="G42" s="12">
        <v>594</v>
      </c>
      <c r="H42" s="14">
        <v>513</v>
      </c>
      <c r="I42" s="2">
        <v>80</v>
      </c>
      <c r="J42" s="2">
        <v>1</v>
      </c>
      <c r="K42" s="15">
        <v>0</v>
      </c>
    </row>
    <row r="43" spans="4:11" x14ac:dyDescent="0.25">
      <c r="D43" s="68"/>
      <c r="E43" s="8" t="s">
        <v>35</v>
      </c>
      <c r="F43" s="9"/>
      <c r="G43" s="12">
        <v>65</v>
      </c>
      <c r="H43" s="14">
        <v>60</v>
      </c>
      <c r="I43" s="2">
        <v>5</v>
      </c>
      <c r="J43" s="2">
        <v>0</v>
      </c>
      <c r="K43" s="15">
        <v>0</v>
      </c>
    </row>
    <row r="44" spans="4:11" x14ac:dyDescent="0.25">
      <c r="D44" s="68"/>
      <c r="E44" s="8" t="s">
        <v>36</v>
      </c>
      <c r="F44" s="9"/>
      <c r="G44" s="12">
        <v>67</v>
      </c>
      <c r="H44" s="14">
        <v>60</v>
      </c>
      <c r="I44" s="2">
        <v>7</v>
      </c>
      <c r="J44" s="2">
        <v>0</v>
      </c>
      <c r="K44" s="15">
        <v>0</v>
      </c>
    </row>
    <row r="45" spans="4:11" x14ac:dyDescent="0.25">
      <c r="D45" s="68"/>
      <c r="E45" s="8" t="s">
        <v>38</v>
      </c>
      <c r="F45" s="9"/>
      <c r="G45" s="12">
        <v>18</v>
      </c>
      <c r="H45" s="14">
        <v>16</v>
      </c>
      <c r="I45" s="2">
        <v>2</v>
      </c>
      <c r="J45" s="2">
        <v>0</v>
      </c>
      <c r="K45" s="15">
        <v>0</v>
      </c>
    </row>
    <row r="46" spans="4:11" x14ac:dyDescent="0.25">
      <c r="D46" s="68"/>
      <c r="E46" s="8" t="s">
        <v>37</v>
      </c>
      <c r="F46" s="9"/>
      <c r="G46" s="12">
        <v>2</v>
      </c>
      <c r="H46" s="14">
        <v>2</v>
      </c>
      <c r="I46" s="2">
        <v>0</v>
      </c>
      <c r="J46" s="2">
        <v>0</v>
      </c>
      <c r="K46" s="15">
        <v>0</v>
      </c>
    </row>
    <row r="47" spans="4:11" x14ac:dyDescent="0.25">
      <c r="D47" s="68"/>
      <c r="E47" s="8" t="s">
        <v>39</v>
      </c>
      <c r="F47" s="9"/>
      <c r="G47" s="12">
        <v>0</v>
      </c>
      <c r="H47" s="14">
        <v>0</v>
      </c>
      <c r="I47" s="2">
        <v>0</v>
      </c>
      <c r="J47" s="2">
        <v>0</v>
      </c>
      <c r="K47" s="15">
        <v>0</v>
      </c>
    </row>
    <row r="48" spans="4:11" x14ac:dyDescent="0.25">
      <c r="D48" s="67" t="s">
        <v>43</v>
      </c>
      <c r="E48" s="10" t="s">
        <v>44</v>
      </c>
      <c r="F48" s="7"/>
      <c r="G48" s="11">
        <v>309</v>
      </c>
      <c r="H48" s="13">
        <v>278</v>
      </c>
      <c r="I48" s="1">
        <v>31</v>
      </c>
      <c r="J48" s="1">
        <v>0</v>
      </c>
      <c r="K48" s="16">
        <v>0</v>
      </c>
    </row>
    <row r="49" spans="4:11" x14ac:dyDescent="0.25">
      <c r="D49" s="68"/>
      <c r="E49" s="8" t="s">
        <v>45</v>
      </c>
      <c r="F49" s="9"/>
      <c r="G49" s="12">
        <v>149</v>
      </c>
      <c r="H49" s="14">
        <v>131</v>
      </c>
      <c r="I49" s="2">
        <v>18</v>
      </c>
      <c r="J49" s="2">
        <v>0</v>
      </c>
      <c r="K49" s="15">
        <v>0</v>
      </c>
    </row>
    <row r="50" spans="4:11" x14ac:dyDescent="0.25">
      <c r="D50" s="68"/>
      <c r="E50" s="8" t="s">
        <v>46</v>
      </c>
      <c r="F50" s="9"/>
      <c r="G50" s="12">
        <v>160</v>
      </c>
      <c r="H50" s="14">
        <v>147</v>
      </c>
      <c r="I50" s="2">
        <v>13</v>
      </c>
      <c r="J50" s="2">
        <v>0</v>
      </c>
      <c r="K50" s="15">
        <v>0</v>
      </c>
    </row>
    <row r="51" spans="4:11" x14ac:dyDescent="0.25">
      <c r="D51" s="68"/>
      <c r="E51" s="8" t="s">
        <v>47</v>
      </c>
      <c r="F51" s="9"/>
      <c r="G51" s="12">
        <v>1182</v>
      </c>
      <c r="H51" s="14">
        <v>1026</v>
      </c>
      <c r="I51" s="2">
        <v>155</v>
      </c>
      <c r="J51" s="2">
        <v>1</v>
      </c>
      <c r="K51" s="15">
        <v>0</v>
      </c>
    </row>
    <row r="52" spans="4:11" x14ac:dyDescent="0.25">
      <c r="D52" s="68"/>
      <c r="E52" s="8" t="s">
        <v>48</v>
      </c>
      <c r="F52" s="9"/>
      <c r="G52" s="12">
        <v>175</v>
      </c>
      <c r="H52" s="14">
        <v>153</v>
      </c>
      <c r="I52" s="2">
        <v>22</v>
      </c>
      <c r="J52" s="2">
        <v>0</v>
      </c>
      <c r="K52" s="15">
        <v>0</v>
      </c>
    </row>
    <row r="53" spans="4:11" x14ac:dyDescent="0.25">
      <c r="D53" s="68"/>
      <c r="E53" s="8" t="s">
        <v>49</v>
      </c>
      <c r="F53" s="9"/>
      <c r="G53" s="12">
        <v>169</v>
      </c>
      <c r="H53" s="14">
        <v>151</v>
      </c>
      <c r="I53" s="2">
        <v>18</v>
      </c>
      <c r="J53" s="2">
        <v>0</v>
      </c>
      <c r="K53" s="15">
        <v>0</v>
      </c>
    </row>
    <row r="54" spans="4:11" x14ac:dyDescent="0.25">
      <c r="D54" s="68"/>
      <c r="E54" s="8" t="s">
        <v>50</v>
      </c>
      <c r="F54" s="9"/>
      <c r="G54" s="12">
        <v>176</v>
      </c>
      <c r="H54" s="14">
        <v>150</v>
      </c>
      <c r="I54" s="2">
        <v>25</v>
      </c>
      <c r="J54" s="2">
        <v>1</v>
      </c>
      <c r="K54" s="15">
        <v>0</v>
      </c>
    </row>
    <row r="55" spans="4:11" x14ac:dyDescent="0.25">
      <c r="D55" s="68"/>
      <c r="E55" s="8" t="s">
        <v>51</v>
      </c>
      <c r="F55" s="9"/>
      <c r="G55" s="12">
        <v>183</v>
      </c>
      <c r="H55" s="14">
        <v>159</v>
      </c>
      <c r="I55" s="2">
        <v>24</v>
      </c>
      <c r="J55" s="2">
        <v>0</v>
      </c>
      <c r="K55" s="15">
        <v>0</v>
      </c>
    </row>
    <row r="56" spans="4:11" x14ac:dyDescent="0.25">
      <c r="D56" s="68"/>
      <c r="E56" s="8" t="s">
        <v>52</v>
      </c>
      <c r="F56" s="9"/>
      <c r="G56" s="12">
        <v>230</v>
      </c>
      <c r="H56" s="14">
        <v>199</v>
      </c>
      <c r="I56" s="2">
        <v>31</v>
      </c>
      <c r="J56" s="2">
        <v>0</v>
      </c>
      <c r="K56" s="15">
        <v>0</v>
      </c>
    </row>
    <row r="57" spans="4:11" x14ac:dyDescent="0.25">
      <c r="D57" s="68"/>
      <c r="E57" s="8" t="s">
        <v>53</v>
      </c>
      <c r="F57" s="9"/>
      <c r="G57" s="12">
        <v>249</v>
      </c>
      <c r="H57" s="14">
        <v>214</v>
      </c>
      <c r="I57" s="2">
        <v>35</v>
      </c>
      <c r="J57" s="2">
        <v>0</v>
      </c>
      <c r="K57" s="15">
        <v>0</v>
      </c>
    </row>
    <row r="58" spans="4:11" x14ac:dyDescent="0.25">
      <c r="D58" s="68"/>
      <c r="E58" s="8" t="s">
        <v>37</v>
      </c>
      <c r="F58" s="9"/>
      <c r="G58" s="12">
        <v>5</v>
      </c>
      <c r="H58" s="14">
        <v>5</v>
      </c>
      <c r="I58" s="2">
        <v>0</v>
      </c>
      <c r="J58" s="2">
        <v>0</v>
      </c>
      <c r="K58" s="15">
        <v>0</v>
      </c>
    </row>
    <row r="59" spans="4:11" x14ac:dyDescent="0.25">
      <c r="D59" s="69"/>
      <c r="E59" s="35" t="s">
        <v>39</v>
      </c>
      <c r="F59" s="31"/>
      <c r="G59" s="25">
        <v>0</v>
      </c>
      <c r="H59" s="39">
        <v>0</v>
      </c>
      <c r="I59" s="6">
        <v>0</v>
      </c>
      <c r="J59" s="6">
        <v>0</v>
      </c>
      <c r="K59" s="40">
        <v>0</v>
      </c>
    </row>
  </sheetData>
  <mergeCells count="7">
    <mergeCell ref="D34:D47"/>
    <mergeCell ref="D48:D59"/>
    <mergeCell ref="D8:F9"/>
    <mergeCell ref="D11:D18"/>
    <mergeCell ref="D19:D25"/>
    <mergeCell ref="D26:D27"/>
    <mergeCell ref="D28:D33"/>
  </mergeCells>
  <phoneticPr fontId="4"/>
  <pageMargins left="0.7" right="0.7" top="0.75" bottom="0.75" header="0.3" footer="0.3"/>
  <pageSetup paperSize="9" scale="63" pageOrder="overThenDown" orientation="landscape"/>
  <headerFooter>
    <oddFooter>&amp;CN(33)</oddFooter>
  </headerFooter>
  <rowBreaks count="1" manualBreakCount="1">
    <brk id="59" max="16383" man="1"/>
  </rowBreaks>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4:L59"/>
  <sheetViews>
    <sheetView workbookViewId="0"/>
  </sheetViews>
  <sheetFormatPr defaultColWidth="8.8984375" defaultRowHeight="12.6" x14ac:dyDescent="0.25"/>
  <cols>
    <col min="1" max="1" width="3.59765625" style="24" customWidth="1"/>
    <col min="2" max="2" width="4.59765625" style="24" customWidth="1"/>
    <col min="3" max="4" width="7.59765625" style="24" customWidth="1"/>
    <col min="5" max="5" width="16.59765625" style="24" customWidth="1"/>
    <col min="6" max="6" width="5.59765625" style="24" customWidth="1"/>
    <col min="7" max="12" width="8.59765625" style="24" customWidth="1"/>
    <col min="13" max="16384" width="8.8984375" style="24"/>
  </cols>
  <sheetData>
    <row r="4" spans="2:12" x14ac:dyDescent="0.25">
      <c r="B4" s="32" t="str">
        <f xml:space="preserve"> HYPERLINK("#'目次'!B40", "[34]")</f>
        <v>[34]</v>
      </c>
      <c r="C4" s="19" t="s">
        <v>595</v>
      </c>
    </row>
    <row r="5" spans="2:12" x14ac:dyDescent="0.25">
      <c r="C5" s="24" t="s">
        <v>596</v>
      </c>
    </row>
    <row r="7" spans="2:12" x14ac:dyDescent="0.25">
      <c r="C7" s="19" t="s">
        <v>11</v>
      </c>
    </row>
    <row r="8" spans="2:12" x14ac:dyDescent="0.25">
      <c r="D8" s="63"/>
      <c r="E8" s="64"/>
      <c r="F8" s="64"/>
      <c r="G8" s="38" t="s">
        <v>12</v>
      </c>
      <c r="H8" s="33" t="s">
        <v>585</v>
      </c>
      <c r="I8" s="5" t="s">
        <v>586</v>
      </c>
      <c r="J8" s="5" t="s">
        <v>587</v>
      </c>
      <c r="K8" s="5" t="s">
        <v>588</v>
      </c>
      <c r="L8" s="29" t="s">
        <v>231</v>
      </c>
    </row>
    <row r="9" spans="2:12" x14ac:dyDescent="0.25">
      <c r="D9" s="65"/>
      <c r="E9" s="66"/>
      <c r="F9" s="66"/>
      <c r="G9" s="37"/>
      <c r="H9" s="34"/>
      <c r="I9" s="4"/>
      <c r="J9" s="4"/>
      <c r="K9" s="4"/>
      <c r="L9" s="26"/>
    </row>
    <row r="10" spans="2:12" x14ac:dyDescent="0.25">
      <c r="D10" s="30"/>
      <c r="E10" s="28" t="s">
        <v>12</v>
      </c>
      <c r="F10" s="36"/>
      <c r="G10" s="27">
        <v>1250</v>
      </c>
      <c r="H10" s="3">
        <v>466</v>
      </c>
      <c r="I10" s="3">
        <v>418</v>
      </c>
      <c r="J10" s="3">
        <v>403</v>
      </c>
      <c r="K10" s="3">
        <v>390</v>
      </c>
      <c r="L10" s="41">
        <v>3</v>
      </c>
    </row>
    <row r="11" spans="2:12" x14ac:dyDescent="0.25">
      <c r="D11" s="67" t="s">
        <v>21</v>
      </c>
      <c r="E11" s="10" t="s">
        <v>13</v>
      </c>
      <c r="F11" s="7"/>
      <c r="G11" s="11">
        <v>52</v>
      </c>
      <c r="H11" s="13">
        <v>22</v>
      </c>
      <c r="I11" s="1">
        <v>13</v>
      </c>
      <c r="J11" s="1">
        <v>14</v>
      </c>
      <c r="K11" s="1">
        <v>17</v>
      </c>
      <c r="L11" s="16">
        <v>0</v>
      </c>
    </row>
    <row r="12" spans="2:12" x14ac:dyDescent="0.25">
      <c r="D12" s="68"/>
      <c r="E12" s="8" t="s">
        <v>14</v>
      </c>
      <c r="F12" s="9"/>
      <c r="G12" s="12">
        <v>104</v>
      </c>
      <c r="H12" s="14">
        <v>37</v>
      </c>
      <c r="I12" s="2">
        <v>30</v>
      </c>
      <c r="J12" s="2">
        <v>32</v>
      </c>
      <c r="K12" s="2">
        <v>34</v>
      </c>
      <c r="L12" s="15">
        <v>0</v>
      </c>
    </row>
    <row r="13" spans="2:12" x14ac:dyDescent="0.25">
      <c r="D13" s="68"/>
      <c r="E13" s="8" t="s">
        <v>15</v>
      </c>
      <c r="F13" s="9"/>
      <c r="G13" s="12">
        <v>342</v>
      </c>
      <c r="H13" s="14">
        <v>128</v>
      </c>
      <c r="I13" s="2">
        <v>119</v>
      </c>
      <c r="J13" s="2">
        <v>99</v>
      </c>
      <c r="K13" s="2">
        <v>117</v>
      </c>
      <c r="L13" s="15">
        <v>1</v>
      </c>
    </row>
    <row r="14" spans="2:12" x14ac:dyDescent="0.25">
      <c r="D14" s="68"/>
      <c r="E14" s="8" t="s">
        <v>16</v>
      </c>
      <c r="F14" s="9"/>
      <c r="G14" s="12">
        <v>254</v>
      </c>
      <c r="H14" s="14">
        <v>96</v>
      </c>
      <c r="I14" s="2">
        <v>82</v>
      </c>
      <c r="J14" s="2">
        <v>91</v>
      </c>
      <c r="K14" s="2">
        <v>76</v>
      </c>
      <c r="L14" s="15">
        <v>1</v>
      </c>
    </row>
    <row r="15" spans="2:12" x14ac:dyDescent="0.25">
      <c r="D15" s="68"/>
      <c r="E15" s="8" t="s">
        <v>17</v>
      </c>
      <c r="F15" s="9"/>
      <c r="G15" s="12">
        <v>184</v>
      </c>
      <c r="H15" s="14">
        <v>71</v>
      </c>
      <c r="I15" s="2">
        <v>64</v>
      </c>
      <c r="J15" s="2">
        <v>53</v>
      </c>
      <c r="K15" s="2">
        <v>57</v>
      </c>
      <c r="L15" s="15">
        <v>0</v>
      </c>
    </row>
    <row r="16" spans="2:12" x14ac:dyDescent="0.25">
      <c r="D16" s="68"/>
      <c r="E16" s="8" t="s">
        <v>18</v>
      </c>
      <c r="F16" s="9"/>
      <c r="G16" s="12">
        <v>88</v>
      </c>
      <c r="H16" s="14">
        <v>31</v>
      </c>
      <c r="I16" s="2">
        <v>33</v>
      </c>
      <c r="J16" s="2">
        <v>33</v>
      </c>
      <c r="K16" s="2">
        <v>19</v>
      </c>
      <c r="L16" s="15">
        <v>0</v>
      </c>
    </row>
    <row r="17" spans="4:12" x14ac:dyDescent="0.25">
      <c r="D17" s="68"/>
      <c r="E17" s="8" t="s">
        <v>19</v>
      </c>
      <c r="F17" s="9"/>
      <c r="G17" s="12">
        <v>40</v>
      </c>
      <c r="H17" s="14">
        <v>16</v>
      </c>
      <c r="I17" s="2">
        <v>15</v>
      </c>
      <c r="J17" s="2">
        <v>10</v>
      </c>
      <c r="K17" s="2">
        <v>13</v>
      </c>
      <c r="L17" s="15">
        <v>0</v>
      </c>
    </row>
    <row r="18" spans="4:12" x14ac:dyDescent="0.25">
      <c r="D18" s="68"/>
      <c r="E18" s="8" t="s">
        <v>20</v>
      </c>
      <c r="F18" s="9"/>
      <c r="G18" s="12">
        <v>186</v>
      </c>
      <c r="H18" s="14">
        <v>65</v>
      </c>
      <c r="I18" s="2">
        <v>62</v>
      </c>
      <c r="J18" s="2">
        <v>71</v>
      </c>
      <c r="K18" s="2">
        <v>57</v>
      </c>
      <c r="L18" s="15">
        <v>1</v>
      </c>
    </row>
    <row r="19" spans="4:12" x14ac:dyDescent="0.25">
      <c r="D19" s="67" t="s">
        <v>22</v>
      </c>
      <c r="E19" s="10" t="s">
        <v>23</v>
      </c>
      <c r="F19" s="7"/>
      <c r="G19" s="11">
        <v>259</v>
      </c>
      <c r="H19" s="13">
        <v>96</v>
      </c>
      <c r="I19" s="1">
        <v>92</v>
      </c>
      <c r="J19" s="1">
        <v>84</v>
      </c>
      <c r="K19" s="1">
        <v>76</v>
      </c>
      <c r="L19" s="16">
        <v>0</v>
      </c>
    </row>
    <row r="20" spans="4:12" x14ac:dyDescent="0.25">
      <c r="D20" s="68"/>
      <c r="E20" s="8" t="s">
        <v>24</v>
      </c>
      <c r="F20" s="9"/>
      <c r="G20" s="12">
        <v>36</v>
      </c>
      <c r="H20" s="14">
        <v>12</v>
      </c>
      <c r="I20" s="2">
        <v>15</v>
      </c>
      <c r="J20" s="2">
        <v>13</v>
      </c>
      <c r="K20" s="2">
        <v>19</v>
      </c>
      <c r="L20" s="15">
        <v>0</v>
      </c>
    </row>
    <row r="21" spans="4:12" x14ac:dyDescent="0.25">
      <c r="D21" s="68"/>
      <c r="E21" s="8" t="s">
        <v>25</v>
      </c>
      <c r="F21" s="9"/>
      <c r="G21" s="12">
        <v>223</v>
      </c>
      <c r="H21" s="14">
        <v>84</v>
      </c>
      <c r="I21" s="2">
        <v>77</v>
      </c>
      <c r="J21" s="2">
        <v>71</v>
      </c>
      <c r="K21" s="2">
        <v>57</v>
      </c>
      <c r="L21" s="15">
        <v>0</v>
      </c>
    </row>
    <row r="22" spans="4:12" x14ac:dyDescent="0.25">
      <c r="D22" s="68"/>
      <c r="E22" s="8" t="s">
        <v>26</v>
      </c>
      <c r="F22" s="9"/>
      <c r="G22" s="12">
        <v>861</v>
      </c>
      <c r="H22" s="14">
        <v>322</v>
      </c>
      <c r="I22" s="2">
        <v>280</v>
      </c>
      <c r="J22" s="2">
        <v>276</v>
      </c>
      <c r="K22" s="2">
        <v>268</v>
      </c>
      <c r="L22" s="15">
        <v>3</v>
      </c>
    </row>
    <row r="23" spans="4:12" x14ac:dyDescent="0.25">
      <c r="D23" s="68"/>
      <c r="E23" s="8" t="s">
        <v>27</v>
      </c>
      <c r="F23" s="9"/>
      <c r="G23" s="12">
        <v>547</v>
      </c>
      <c r="H23" s="14">
        <v>209</v>
      </c>
      <c r="I23" s="2">
        <v>172</v>
      </c>
      <c r="J23" s="2">
        <v>179</v>
      </c>
      <c r="K23" s="2">
        <v>175</v>
      </c>
      <c r="L23" s="15">
        <v>0</v>
      </c>
    </row>
    <row r="24" spans="4:12" x14ac:dyDescent="0.25">
      <c r="D24" s="68"/>
      <c r="E24" s="8" t="s">
        <v>28</v>
      </c>
      <c r="F24" s="9"/>
      <c r="G24" s="12">
        <v>314</v>
      </c>
      <c r="H24" s="14">
        <v>113</v>
      </c>
      <c r="I24" s="2">
        <v>108</v>
      </c>
      <c r="J24" s="2">
        <v>97</v>
      </c>
      <c r="K24" s="2">
        <v>93</v>
      </c>
      <c r="L24" s="15">
        <v>3</v>
      </c>
    </row>
    <row r="25" spans="4:12" x14ac:dyDescent="0.25">
      <c r="D25" s="68"/>
      <c r="E25" s="8" t="s">
        <v>29</v>
      </c>
      <c r="F25" s="9"/>
      <c r="G25" s="12">
        <v>130</v>
      </c>
      <c r="H25" s="14">
        <v>48</v>
      </c>
      <c r="I25" s="2">
        <v>46</v>
      </c>
      <c r="J25" s="2">
        <v>43</v>
      </c>
      <c r="K25" s="2">
        <v>46</v>
      </c>
      <c r="L25" s="15">
        <v>0</v>
      </c>
    </row>
    <row r="26" spans="4:12" x14ac:dyDescent="0.25">
      <c r="D26" s="67" t="s">
        <v>30</v>
      </c>
      <c r="E26" s="10" t="s">
        <v>31</v>
      </c>
      <c r="F26" s="7"/>
      <c r="G26" s="11">
        <v>629</v>
      </c>
      <c r="H26" s="13">
        <v>238</v>
      </c>
      <c r="I26" s="1">
        <v>214</v>
      </c>
      <c r="J26" s="1">
        <v>187</v>
      </c>
      <c r="K26" s="1">
        <v>193</v>
      </c>
      <c r="L26" s="16">
        <v>1</v>
      </c>
    </row>
    <row r="27" spans="4:12" x14ac:dyDescent="0.25">
      <c r="D27" s="68"/>
      <c r="E27" s="8" t="s">
        <v>32</v>
      </c>
      <c r="F27" s="9"/>
      <c r="G27" s="12">
        <v>621</v>
      </c>
      <c r="H27" s="14">
        <v>228</v>
      </c>
      <c r="I27" s="2">
        <v>204</v>
      </c>
      <c r="J27" s="2">
        <v>216</v>
      </c>
      <c r="K27" s="2">
        <v>197</v>
      </c>
      <c r="L27" s="15">
        <v>2</v>
      </c>
    </row>
    <row r="28" spans="4:12" x14ac:dyDescent="0.25">
      <c r="D28" s="67" t="s">
        <v>33</v>
      </c>
      <c r="E28" s="10" t="s">
        <v>34</v>
      </c>
      <c r="F28" s="7"/>
      <c r="G28" s="11">
        <v>986</v>
      </c>
      <c r="H28" s="13">
        <v>376</v>
      </c>
      <c r="I28" s="1">
        <v>325</v>
      </c>
      <c r="J28" s="1">
        <v>320</v>
      </c>
      <c r="K28" s="1">
        <v>313</v>
      </c>
      <c r="L28" s="16">
        <v>3</v>
      </c>
    </row>
    <row r="29" spans="4:12" x14ac:dyDescent="0.25">
      <c r="D29" s="68"/>
      <c r="E29" s="8" t="s">
        <v>35</v>
      </c>
      <c r="F29" s="9"/>
      <c r="G29" s="12">
        <v>114</v>
      </c>
      <c r="H29" s="14">
        <v>35</v>
      </c>
      <c r="I29" s="2">
        <v>42</v>
      </c>
      <c r="J29" s="2">
        <v>36</v>
      </c>
      <c r="K29" s="2">
        <v>33</v>
      </c>
      <c r="L29" s="15">
        <v>0</v>
      </c>
    </row>
    <row r="30" spans="4:12" x14ac:dyDescent="0.25">
      <c r="D30" s="68"/>
      <c r="E30" s="8" t="s">
        <v>36</v>
      </c>
      <c r="F30" s="9"/>
      <c r="G30" s="12">
        <v>113</v>
      </c>
      <c r="H30" s="14">
        <v>41</v>
      </c>
      <c r="I30" s="2">
        <v>37</v>
      </c>
      <c r="J30" s="2">
        <v>33</v>
      </c>
      <c r="K30" s="2">
        <v>33</v>
      </c>
      <c r="L30" s="15">
        <v>0</v>
      </c>
    </row>
    <row r="31" spans="4:12" x14ac:dyDescent="0.25">
      <c r="D31" s="68"/>
      <c r="E31" s="8" t="s">
        <v>37</v>
      </c>
      <c r="F31" s="9"/>
      <c r="G31" s="12">
        <v>4</v>
      </c>
      <c r="H31" s="14">
        <v>0</v>
      </c>
      <c r="I31" s="2">
        <v>2</v>
      </c>
      <c r="J31" s="2">
        <v>3</v>
      </c>
      <c r="K31" s="2">
        <v>2</v>
      </c>
      <c r="L31" s="15">
        <v>0</v>
      </c>
    </row>
    <row r="32" spans="4:12" x14ac:dyDescent="0.25">
      <c r="D32" s="68"/>
      <c r="E32" s="8" t="s">
        <v>38</v>
      </c>
      <c r="F32" s="9"/>
      <c r="G32" s="12">
        <v>33</v>
      </c>
      <c r="H32" s="14">
        <v>14</v>
      </c>
      <c r="I32" s="2">
        <v>12</v>
      </c>
      <c r="J32" s="2">
        <v>11</v>
      </c>
      <c r="K32" s="2">
        <v>9</v>
      </c>
      <c r="L32" s="15">
        <v>0</v>
      </c>
    </row>
    <row r="33" spans="4:12" x14ac:dyDescent="0.25">
      <c r="D33" s="68"/>
      <c r="E33" s="8" t="s">
        <v>39</v>
      </c>
      <c r="F33" s="9"/>
      <c r="G33" s="12">
        <v>0</v>
      </c>
      <c r="H33" s="14">
        <v>0</v>
      </c>
      <c r="I33" s="2">
        <v>0</v>
      </c>
      <c r="J33" s="2">
        <v>0</v>
      </c>
      <c r="K33" s="2">
        <v>0</v>
      </c>
      <c r="L33" s="15">
        <v>0</v>
      </c>
    </row>
    <row r="34" spans="4:12" x14ac:dyDescent="0.25">
      <c r="D34" s="67" t="s">
        <v>40</v>
      </c>
      <c r="E34" s="10" t="s">
        <v>41</v>
      </c>
      <c r="F34" s="7"/>
      <c r="G34" s="11">
        <v>629</v>
      </c>
      <c r="H34" s="13">
        <v>238</v>
      </c>
      <c r="I34" s="1">
        <v>214</v>
      </c>
      <c r="J34" s="1">
        <v>187</v>
      </c>
      <c r="K34" s="1">
        <v>193</v>
      </c>
      <c r="L34" s="16">
        <v>1</v>
      </c>
    </row>
    <row r="35" spans="4:12" x14ac:dyDescent="0.25">
      <c r="D35" s="68"/>
      <c r="E35" s="8" t="s">
        <v>34</v>
      </c>
      <c r="F35" s="9"/>
      <c r="G35" s="12">
        <v>495</v>
      </c>
      <c r="H35" s="14">
        <v>193</v>
      </c>
      <c r="I35" s="2">
        <v>169</v>
      </c>
      <c r="J35" s="2">
        <v>148</v>
      </c>
      <c r="K35" s="2">
        <v>155</v>
      </c>
      <c r="L35" s="15">
        <v>1</v>
      </c>
    </row>
    <row r="36" spans="4:12" x14ac:dyDescent="0.25">
      <c r="D36" s="68"/>
      <c r="E36" s="8" t="s">
        <v>35</v>
      </c>
      <c r="F36" s="9"/>
      <c r="G36" s="12">
        <v>60</v>
      </c>
      <c r="H36" s="14">
        <v>19</v>
      </c>
      <c r="I36" s="2">
        <v>19</v>
      </c>
      <c r="J36" s="2">
        <v>18</v>
      </c>
      <c r="K36" s="2">
        <v>20</v>
      </c>
      <c r="L36" s="15">
        <v>0</v>
      </c>
    </row>
    <row r="37" spans="4:12" x14ac:dyDescent="0.25">
      <c r="D37" s="68"/>
      <c r="E37" s="8" t="s">
        <v>36</v>
      </c>
      <c r="F37" s="9"/>
      <c r="G37" s="12">
        <v>54</v>
      </c>
      <c r="H37" s="14">
        <v>16</v>
      </c>
      <c r="I37" s="2">
        <v>18</v>
      </c>
      <c r="J37" s="2">
        <v>16</v>
      </c>
      <c r="K37" s="2">
        <v>13</v>
      </c>
      <c r="L37" s="15">
        <v>0</v>
      </c>
    </row>
    <row r="38" spans="4:12" x14ac:dyDescent="0.25">
      <c r="D38" s="68"/>
      <c r="E38" s="8" t="s">
        <v>38</v>
      </c>
      <c r="F38" s="9"/>
      <c r="G38" s="12">
        <v>18</v>
      </c>
      <c r="H38" s="14">
        <v>10</v>
      </c>
      <c r="I38" s="2">
        <v>7</v>
      </c>
      <c r="J38" s="2">
        <v>4</v>
      </c>
      <c r="K38" s="2">
        <v>4</v>
      </c>
      <c r="L38" s="15">
        <v>0</v>
      </c>
    </row>
    <row r="39" spans="4:12" x14ac:dyDescent="0.25">
      <c r="D39" s="68"/>
      <c r="E39" s="8" t="s">
        <v>37</v>
      </c>
      <c r="F39" s="9"/>
      <c r="G39" s="12">
        <v>2</v>
      </c>
      <c r="H39" s="14">
        <v>0</v>
      </c>
      <c r="I39" s="2">
        <v>1</v>
      </c>
      <c r="J39" s="2">
        <v>1</v>
      </c>
      <c r="K39" s="2">
        <v>1</v>
      </c>
      <c r="L39" s="15">
        <v>0</v>
      </c>
    </row>
    <row r="40" spans="4:12" x14ac:dyDescent="0.25">
      <c r="D40" s="68"/>
      <c r="E40" s="8" t="s">
        <v>39</v>
      </c>
      <c r="F40" s="9"/>
      <c r="G40" s="12">
        <v>0</v>
      </c>
      <c r="H40" s="14">
        <v>0</v>
      </c>
      <c r="I40" s="2">
        <v>0</v>
      </c>
      <c r="J40" s="2">
        <v>0</v>
      </c>
      <c r="K40" s="2">
        <v>0</v>
      </c>
      <c r="L40" s="15">
        <v>0</v>
      </c>
    </row>
    <row r="41" spans="4:12" x14ac:dyDescent="0.25">
      <c r="D41" s="68"/>
      <c r="E41" s="8" t="s">
        <v>42</v>
      </c>
      <c r="F41" s="9"/>
      <c r="G41" s="12">
        <v>621</v>
      </c>
      <c r="H41" s="14">
        <v>228</v>
      </c>
      <c r="I41" s="2">
        <v>204</v>
      </c>
      <c r="J41" s="2">
        <v>216</v>
      </c>
      <c r="K41" s="2">
        <v>197</v>
      </c>
      <c r="L41" s="15">
        <v>2</v>
      </c>
    </row>
    <row r="42" spans="4:12" x14ac:dyDescent="0.25">
      <c r="D42" s="68"/>
      <c r="E42" s="8" t="s">
        <v>34</v>
      </c>
      <c r="F42" s="9"/>
      <c r="G42" s="12">
        <v>491</v>
      </c>
      <c r="H42" s="14">
        <v>183</v>
      </c>
      <c r="I42" s="2">
        <v>156</v>
      </c>
      <c r="J42" s="2">
        <v>172</v>
      </c>
      <c r="K42" s="2">
        <v>158</v>
      </c>
      <c r="L42" s="15">
        <v>2</v>
      </c>
    </row>
    <row r="43" spans="4:12" x14ac:dyDescent="0.25">
      <c r="D43" s="68"/>
      <c r="E43" s="8" t="s">
        <v>35</v>
      </c>
      <c r="F43" s="9"/>
      <c r="G43" s="12">
        <v>54</v>
      </c>
      <c r="H43" s="14">
        <v>16</v>
      </c>
      <c r="I43" s="2">
        <v>23</v>
      </c>
      <c r="J43" s="2">
        <v>18</v>
      </c>
      <c r="K43" s="2">
        <v>13</v>
      </c>
      <c r="L43" s="15">
        <v>0</v>
      </c>
    </row>
    <row r="44" spans="4:12" x14ac:dyDescent="0.25">
      <c r="D44" s="68"/>
      <c r="E44" s="8" t="s">
        <v>36</v>
      </c>
      <c r="F44" s="9"/>
      <c r="G44" s="12">
        <v>59</v>
      </c>
      <c r="H44" s="14">
        <v>25</v>
      </c>
      <c r="I44" s="2">
        <v>19</v>
      </c>
      <c r="J44" s="2">
        <v>17</v>
      </c>
      <c r="K44" s="2">
        <v>20</v>
      </c>
      <c r="L44" s="15">
        <v>0</v>
      </c>
    </row>
    <row r="45" spans="4:12" x14ac:dyDescent="0.25">
      <c r="D45" s="68"/>
      <c r="E45" s="8" t="s">
        <v>38</v>
      </c>
      <c r="F45" s="9"/>
      <c r="G45" s="12">
        <v>15</v>
      </c>
      <c r="H45" s="14">
        <v>4</v>
      </c>
      <c r="I45" s="2">
        <v>5</v>
      </c>
      <c r="J45" s="2">
        <v>7</v>
      </c>
      <c r="K45" s="2">
        <v>5</v>
      </c>
      <c r="L45" s="15">
        <v>0</v>
      </c>
    </row>
    <row r="46" spans="4:12" x14ac:dyDescent="0.25">
      <c r="D46" s="68"/>
      <c r="E46" s="8" t="s">
        <v>37</v>
      </c>
      <c r="F46" s="9"/>
      <c r="G46" s="12">
        <v>2</v>
      </c>
      <c r="H46" s="14">
        <v>0</v>
      </c>
      <c r="I46" s="2">
        <v>1</v>
      </c>
      <c r="J46" s="2">
        <v>2</v>
      </c>
      <c r="K46" s="2">
        <v>1</v>
      </c>
      <c r="L46" s="15">
        <v>0</v>
      </c>
    </row>
    <row r="47" spans="4:12" x14ac:dyDescent="0.25">
      <c r="D47" s="68"/>
      <c r="E47" s="8" t="s">
        <v>39</v>
      </c>
      <c r="F47" s="9"/>
      <c r="G47" s="12">
        <v>0</v>
      </c>
      <c r="H47" s="14">
        <v>0</v>
      </c>
      <c r="I47" s="2">
        <v>0</v>
      </c>
      <c r="J47" s="2">
        <v>0</v>
      </c>
      <c r="K47" s="2">
        <v>0</v>
      </c>
      <c r="L47" s="15">
        <v>0</v>
      </c>
    </row>
    <row r="48" spans="4:12" x14ac:dyDescent="0.25">
      <c r="D48" s="67" t="s">
        <v>43</v>
      </c>
      <c r="E48" s="10" t="s">
        <v>44</v>
      </c>
      <c r="F48" s="7"/>
      <c r="G48" s="11">
        <v>260</v>
      </c>
      <c r="H48" s="13">
        <v>90</v>
      </c>
      <c r="I48" s="1">
        <v>91</v>
      </c>
      <c r="J48" s="1">
        <v>80</v>
      </c>
      <c r="K48" s="1">
        <v>75</v>
      </c>
      <c r="L48" s="16">
        <v>0</v>
      </c>
    </row>
    <row r="49" spans="4:12" x14ac:dyDescent="0.25">
      <c r="D49" s="68"/>
      <c r="E49" s="8" t="s">
        <v>45</v>
      </c>
      <c r="F49" s="9"/>
      <c r="G49" s="12">
        <v>122</v>
      </c>
      <c r="H49" s="14">
        <v>48</v>
      </c>
      <c r="I49" s="2">
        <v>40</v>
      </c>
      <c r="J49" s="2">
        <v>35</v>
      </c>
      <c r="K49" s="2">
        <v>25</v>
      </c>
      <c r="L49" s="15">
        <v>0</v>
      </c>
    </row>
    <row r="50" spans="4:12" x14ac:dyDescent="0.25">
      <c r="D50" s="68"/>
      <c r="E50" s="8" t="s">
        <v>46</v>
      </c>
      <c r="F50" s="9"/>
      <c r="G50" s="12">
        <v>138</v>
      </c>
      <c r="H50" s="14">
        <v>42</v>
      </c>
      <c r="I50" s="2">
        <v>51</v>
      </c>
      <c r="J50" s="2">
        <v>45</v>
      </c>
      <c r="K50" s="2">
        <v>50</v>
      </c>
      <c r="L50" s="15">
        <v>0</v>
      </c>
    </row>
    <row r="51" spans="4:12" x14ac:dyDescent="0.25">
      <c r="D51" s="68"/>
      <c r="E51" s="8" t="s">
        <v>47</v>
      </c>
      <c r="F51" s="9"/>
      <c r="G51" s="12">
        <v>986</v>
      </c>
      <c r="H51" s="14">
        <v>376</v>
      </c>
      <c r="I51" s="2">
        <v>325</v>
      </c>
      <c r="J51" s="2">
        <v>320</v>
      </c>
      <c r="K51" s="2">
        <v>313</v>
      </c>
      <c r="L51" s="15">
        <v>3</v>
      </c>
    </row>
    <row r="52" spans="4:12" x14ac:dyDescent="0.25">
      <c r="D52" s="68"/>
      <c r="E52" s="8" t="s">
        <v>48</v>
      </c>
      <c r="F52" s="9"/>
      <c r="G52" s="12">
        <v>143</v>
      </c>
      <c r="H52" s="14">
        <v>59</v>
      </c>
      <c r="I52" s="2">
        <v>43</v>
      </c>
      <c r="J52" s="2">
        <v>48</v>
      </c>
      <c r="K52" s="2">
        <v>49</v>
      </c>
      <c r="L52" s="15">
        <v>0</v>
      </c>
    </row>
    <row r="53" spans="4:12" x14ac:dyDescent="0.25">
      <c r="D53" s="68"/>
      <c r="E53" s="8" t="s">
        <v>49</v>
      </c>
      <c r="F53" s="9"/>
      <c r="G53" s="12">
        <v>135</v>
      </c>
      <c r="H53" s="14">
        <v>47</v>
      </c>
      <c r="I53" s="2">
        <v>52</v>
      </c>
      <c r="J53" s="2">
        <v>41</v>
      </c>
      <c r="K53" s="2">
        <v>47</v>
      </c>
      <c r="L53" s="15">
        <v>0</v>
      </c>
    </row>
    <row r="54" spans="4:12" x14ac:dyDescent="0.25">
      <c r="D54" s="68"/>
      <c r="E54" s="8" t="s">
        <v>50</v>
      </c>
      <c r="F54" s="9"/>
      <c r="G54" s="12">
        <v>145</v>
      </c>
      <c r="H54" s="14">
        <v>46</v>
      </c>
      <c r="I54" s="2">
        <v>43</v>
      </c>
      <c r="J54" s="2">
        <v>51</v>
      </c>
      <c r="K54" s="2">
        <v>49</v>
      </c>
      <c r="L54" s="15">
        <v>0</v>
      </c>
    </row>
    <row r="55" spans="4:12" x14ac:dyDescent="0.25">
      <c r="D55" s="68"/>
      <c r="E55" s="8" t="s">
        <v>51</v>
      </c>
      <c r="F55" s="9"/>
      <c r="G55" s="12">
        <v>153</v>
      </c>
      <c r="H55" s="14">
        <v>58</v>
      </c>
      <c r="I55" s="2">
        <v>42</v>
      </c>
      <c r="J55" s="2">
        <v>56</v>
      </c>
      <c r="K55" s="2">
        <v>43</v>
      </c>
      <c r="L55" s="15">
        <v>2</v>
      </c>
    </row>
    <row r="56" spans="4:12" x14ac:dyDescent="0.25">
      <c r="D56" s="68"/>
      <c r="E56" s="8" t="s">
        <v>52</v>
      </c>
      <c r="F56" s="9"/>
      <c r="G56" s="12">
        <v>198</v>
      </c>
      <c r="H56" s="14">
        <v>86</v>
      </c>
      <c r="I56" s="2">
        <v>78</v>
      </c>
      <c r="J56" s="2">
        <v>62</v>
      </c>
      <c r="K56" s="2">
        <v>53</v>
      </c>
      <c r="L56" s="15">
        <v>0</v>
      </c>
    </row>
    <row r="57" spans="4:12" x14ac:dyDescent="0.25">
      <c r="D57" s="68"/>
      <c r="E57" s="8" t="s">
        <v>53</v>
      </c>
      <c r="F57" s="9"/>
      <c r="G57" s="12">
        <v>212</v>
      </c>
      <c r="H57" s="14">
        <v>80</v>
      </c>
      <c r="I57" s="2">
        <v>67</v>
      </c>
      <c r="J57" s="2">
        <v>62</v>
      </c>
      <c r="K57" s="2">
        <v>72</v>
      </c>
      <c r="L57" s="15">
        <v>1</v>
      </c>
    </row>
    <row r="58" spans="4:12" x14ac:dyDescent="0.25">
      <c r="D58" s="68"/>
      <c r="E58" s="8" t="s">
        <v>37</v>
      </c>
      <c r="F58" s="9"/>
      <c r="G58" s="12">
        <v>4</v>
      </c>
      <c r="H58" s="14">
        <v>0</v>
      </c>
      <c r="I58" s="2">
        <v>2</v>
      </c>
      <c r="J58" s="2">
        <v>3</v>
      </c>
      <c r="K58" s="2">
        <v>2</v>
      </c>
      <c r="L58" s="15">
        <v>0</v>
      </c>
    </row>
    <row r="59" spans="4:12" x14ac:dyDescent="0.25">
      <c r="D59" s="69"/>
      <c r="E59" s="35" t="s">
        <v>39</v>
      </c>
      <c r="F59" s="31"/>
      <c r="G59" s="25">
        <v>0</v>
      </c>
      <c r="H59" s="39">
        <v>0</v>
      </c>
      <c r="I59" s="6">
        <v>0</v>
      </c>
      <c r="J59" s="6">
        <v>0</v>
      </c>
      <c r="K59" s="6">
        <v>0</v>
      </c>
      <c r="L59" s="40">
        <v>0</v>
      </c>
    </row>
  </sheetData>
  <mergeCells count="7">
    <mergeCell ref="D34:D47"/>
    <mergeCell ref="D48:D59"/>
    <mergeCell ref="D8:F9"/>
    <mergeCell ref="D11:D18"/>
    <mergeCell ref="D19:D25"/>
    <mergeCell ref="D26:D27"/>
    <mergeCell ref="D28:D33"/>
  </mergeCells>
  <phoneticPr fontId="4"/>
  <pageMargins left="0.7" right="0.7" top="0.75" bottom="0.75" header="0.3" footer="0.3"/>
  <pageSetup paperSize="9" scale="63" pageOrder="overThenDown" orientation="landscape"/>
  <headerFooter>
    <oddFooter>&amp;CN(34)</oddFooter>
  </headerFooter>
  <rowBreaks count="1" manualBreakCount="1">
    <brk id="59" max="16383" man="1"/>
  </rowBreaks>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4:O59"/>
  <sheetViews>
    <sheetView workbookViewId="0"/>
  </sheetViews>
  <sheetFormatPr defaultColWidth="8.8984375" defaultRowHeight="12.6" x14ac:dyDescent="0.25"/>
  <cols>
    <col min="1" max="1" width="3.59765625" style="24" customWidth="1"/>
    <col min="2" max="2" width="4.59765625" style="24" customWidth="1"/>
    <col min="3" max="4" width="7.59765625" style="24" customWidth="1"/>
    <col min="5" max="5" width="16.59765625" style="24" customWidth="1"/>
    <col min="6" max="6" width="5.59765625" style="24" customWidth="1"/>
    <col min="7" max="15" width="8.59765625" style="24" customWidth="1"/>
    <col min="16" max="16384" width="8.8984375" style="24"/>
  </cols>
  <sheetData>
    <row r="4" spans="2:15" x14ac:dyDescent="0.25">
      <c r="B4" s="32" t="str">
        <f xml:space="preserve"> HYPERLINK("#'目次'!B41", "[35]")</f>
        <v>[35]</v>
      </c>
      <c r="C4" s="19" t="s">
        <v>599</v>
      </c>
    </row>
    <row r="5" spans="2:15" x14ac:dyDescent="0.25">
      <c r="C5" s="24" t="s">
        <v>600</v>
      </c>
    </row>
    <row r="7" spans="2:15" x14ac:dyDescent="0.25">
      <c r="C7" s="19" t="s">
        <v>11</v>
      </c>
    </row>
    <row r="8" spans="2:15" x14ac:dyDescent="0.25">
      <c r="D8" s="63"/>
      <c r="E8" s="64"/>
      <c r="F8" s="64"/>
      <c r="G8" s="38" t="s">
        <v>12</v>
      </c>
      <c r="H8" s="33" t="s">
        <v>565</v>
      </c>
      <c r="I8" s="5" t="s">
        <v>566</v>
      </c>
      <c r="J8" s="5" t="s">
        <v>567</v>
      </c>
      <c r="K8" s="5" t="s">
        <v>568</v>
      </c>
      <c r="L8" s="5" t="s">
        <v>601</v>
      </c>
      <c r="M8" s="5" t="s">
        <v>231</v>
      </c>
      <c r="N8" s="5" t="s">
        <v>576</v>
      </c>
      <c r="O8" s="29" t="s">
        <v>245</v>
      </c>
    </row>
    <row r="9" spans="2:15" x14ac:dyDescent="0.25">
      <c r="D9" s="65"/>
      <c r="E9" s="66"/>
      <c r="F9" s="66"/>
      <c r="G9" s="37"/>
      <c r="H9" s="34"/>
      <c r="I9" s="4"/>
      <c r="J9" s="4"/>
      <c r="K9" s="4"/>
      <c r="L9" s="4"/>
      <c r="M9" s="4"/>
      <c r="N9" s="4"/>
      <c r="O9" s="26"/>
    </row>
    <row r="10" spans="2:15" x14ac:dyDescent="0.25">
      <c r="D10" s="30"/>
      <c r="E10" s="28" t="s">
        <v>12</v>
      </c>
      <c r="F10" s="36"/>
      <c r="G10" s="27">
        <v>466</v>
      </c>
      <c r="H10" s="3">
        <v>397</v>
      </c>
      <c r="I10" s="3">
        <v>60</v>
      </c>
      <c r="J10" s="3">
        <v>8</v>
      </c>
      <c r="K10" s="3">
        <v>0</v>
      </c>
      <c r="L10" s="3">
        <v>0</v>
      </c>
      <c r="M10" s="3">
        <v>1</v>
      </c>
      <c r="N10" s="44">
        <v>1.2</v>
      </c>
      <c r="O10" s="43">
        <v>0.4</v>
      </c>
    </row>
    <row r="11" spans="2:15" x14ac:dyDescent="0.25">
      <c r="D11" s="67" t="s">
        <v>21</v>
      </c>
      <c r="E11" s="10" t="s">
        <v>13</v>
      </c>
      <c r="F11" s="7"/>
      <c r="G11" s="11">
        <v>22</v>
      </c>
      <c r="H11" s="13">
        <v>17</v>
      </c>
      <c r="I11" s="1">
        <v>4</v>
      </c>
      <c r="J11" s="1">
        <v>1</v>
      </c>
      <c r="K11" s="1">
        <v>0</v>
      </c>
      <c r="L11" s="1">
        <v>0</v>
      </c>
      <c r="M11" s="1">
        <v>0</v>
      </c>
      <c r="N11" s="20">
        <v>1.3</v>
      </c>
      <c r="O11" s="21">
        <v>0.6</v>
      </c>
    </row>
    <row r="12" spans="2:15" x14ac:dyDescent="0.25">
      <c r="D12" s="68"/>
      <c r="E12" s="8" t="s">
        <v>14</v>
      </c>
      <c r="F12" s="9"/>
      <c r="G12" s="12">
        <v>37</v>
      </c>
      <c r="H12" s="14">
        <v>33</v>
      </c>
      <c r="I12" s="2">
        <v>2</v>
      </c>
      <c r="J12" s="2">
        <v>1</v>
      </c>
      <c r="K12" s="2">
        <v>0</v>
      </c>
      <c r="L12" s="2">
        <v>0</v>
      </c>
      <c r="M12" s="2">
        <v>1</v>
      </c>
      <c r="N12" s="17">
        <v>1.1000000000000001</v>
      </c>
      <c r="O12" s="18">
        <v>0.4</v>
      </c>
    </row>
    <row r="13" spans="2:15" x14ac:dyDescent="0.25">
      <c r="D13" s="68"/>
      <c r="E13" s="8" t="s">
        <v>15</v>
      </c>
      <c r="F13" s="9"/>
      <c r="G13" s="12">
        <v>128</v>
      </c>
      <c r="H13" s="14">
        <v>112</v>
      </c>
      <c r="I13" s="2">
        <v>15</v>
      </c>
      <c r="J13" s="2">
        <v>1</v>
      </c>
      <c r="K13" s="2">
        <v>0</v>
      </c>
      <c r="L13" s="2">
        <v>0</v>
      </c>
      <c r="M13" s="2">
        <v>0</v>
      </c>
      <c r="N13" s="17">
        <v>1.1000000000000001</v>
      </c>
      <c r="O13" s="18">
        <v>0.4</v>
      </c>
    </row>
    <row r="14" spans="2:15" x14ac:dyDescent="0.25">
      <c r="D14" s="68"/>
      <c r="E14" s="8" t="s">
        <v>16</v>
      </c>
      <c r="F14" s="9"/>
      <c r="G14" s="12">
        <v>96</v>
      </c>
      <c r="H14" s="14">
        <v>81</v>
      </c>
      <c r="I14" s="2">
        <v>14</v>
      </c>
      <c r="J14" s="2">
        <v>1</v>
      </c>
      <c r="K14" s="2">
        <v>0</v>
      </c>
      <c r="L14" s="2">
        <v>0</v>
      </c>
      <c r="M14" s="2">
        <v>0</v>
      </c>
      <c r="N14" s="17">
        <v>1.2</v>
      </c>
      <c r="O14" s="18">
        <v>0.4</v>
      </c>
    </row>
    <row r="15" spans="2:15" x14ac:dyDescent="0.25">
      <c r="D15" s="68"/>
      <c r="E15" s="8" t="s">
        <v>17</v>
      </c>
      <c r="F15" s="9"/>
      <c r="G15" s="12">
        <v>71</v>
      </c>
      <c r="H15" s="14">
        <v>65</v>
      </c>
      <c r="I15" s="2">
        <v>5</v>
      </c>
      <c r="J15" s="2">
        <v>1</v>
      </c>
      <c r="K15" s="2">
        <v>0</v>
      </c>
      <c r="L15" s="2">
        <v>0</v>
      </c>
      <c r="M15" s="2">
        <v>0</v>
      </c>
      <c r="N15" s="17">
        <v>1.1000000000000001</v>
      </c>
      <c r="O15" s="18">
        <v>0.3</v>
      </c>
    </row>
    <row r="16" spans="2:15" x14ac:dyDescent="0.25">
      <c r="D16" s="68"/>
      <c r="E16" s="8" t="s">
        <v>18</v>
      </c>
      <c r="F16" s="9"/>
      <c r="G16" s="12">
        <v>31</v>
      </c>
      <c r="H16" s="14">
        <v>28</v>
      </c>
      <c r="I16" s="2">
        <v>3</v>
      </c>
      <c r="J16" s="2">
        <v>0</v>
      </c>
      <c r="K16" s="2">
        <v>0</v>
      </c>
      <c r="L16" s="2">
        <v>0</v>
      </c>
      <c r="M16" s="2">
        <v>0</v>
      </c>
      <c r="N16" s="17">
        <v>1.1000000000000001</v>
      </c>
      <c r="O16" s="18">
        <v>0.3</v>
      </c>
    </row>
    <row r="17" spans="4:15" x14ac:dyDescent="0.25">
      <c r="D17" s="68"/>
      <c r="E17" s="8" t="s">
        <v>19</v>
      </c>
      <c r="F17" s="9"/>
      <c r="G17" s="12">
        <v>16</v>
      </c>
      <c r="H17" s="14">
        <v>13</v>
      </c>
      <c r="I17" s="2">
        <v>1</v>
      </c>
      <c r="J17" s="2">
        <v>2</v>
      </c>
      <c r="K17" s="2">
        <v>0</v>
      </c>
      <c r="L17" s="2">
        <v>0</v>
      </c>
      <c r="M17" s="2">
        <v>0</v>
      </c>
      <c r="N17" s="17">
        <v>1.3</v>
      </c>
      <c r="O17" s="18">
        <v>0.7</v>
      </c>
    </row>
    <row r="18" spans="4:15" x14ac:dyDescent="0.25">
      <c r="D18" s="68"/>
      <c r="E18" s="8" t="s">
        <v>20</v>
      </c>
      <c r="F18" s="9"/>
      <c r="G18" s="12">
        <v>65</v>
      </c>
      <c r="H18" s="14">
        <v>48</v>
      </c>
      <c r="I18" s="2">
        <v>16</v>
      </c>
      <c r="J18" s="2">
        <v>1</v>
      </c>
      <c r="K18" s="2">
        <v>0</v>
      </c>
      <c r="L18" s="2">
        <v>0</v>
      </c>
      <c r="M18" s="2">
        <v>0</v>
      </c>
      <c r="N18" s="17">
        <v>1.3</v>
      </c>
      <c r="O18" s="18">
        <v>0.5</v>
      </c>
    </row>
    <row r="19" spans="4:15" x14ac:dyDescent="0.25">
      <c r="D19" s="67" t="s">
        <v>22</v>
      </c>
      <c r="E19" s="10" t="s">
        <v>23</v>
      </c>
      <c r="F19" s="7"/>
      <c r="G19" s="11">
        <v>96</v>
      </c>
      <c r="H19" s="13">
        <v>85</v>
      </c>
      <c r="I19" s="1">
        <v>10</v>
      </c>
      <c r="J19" s="1">
        <v>1</v>
      </c>
      <c r="K19" s="1">
        <v>0</v>
      </c>
      <c r="L19" s="1">
        <v>0</v>
      </c>
      <c r="M19" s="1">
        <v>0</v>
      </c>
      <c r="N19" s="20">
        <v>1.1000000000000001</v>
      </c>
      <c r="O19" s="21">
        <v>0.4</v>
      </c>
    </row>
    <row r="20" spans="4:15" x14ac:dyDescent="0.25">
      <c r="D20" s="68"/>
      <c r="E20" s="8" t="s">
        <v>24</v>
      </c>
      <c r="F20" s="9"/>
      <c r="G20" s="12">
        <v>12</v>
      </c>
      <c r="H20" s="14">
        <v>11</v>
      </c>
      <c r="I20" s="2">
        <v>1</v>
      </c>
      <c r="J20" s="2">
        <v>0</v>
      </c>
      <c r="K20" s="2">
        <v>0</v>
      </c>
      <c r="L20" s="2">
        <v>0</v>
      </c>
      <c r="M20" s="2">
        <v>0</v>
      </c>
      <c r="N20" s="17">
        <v>1.1000000000000001</v>
      </c>
      <c r="O20" s="18">
        <v>0.3</v>
      </c>
    </row>
    <row r="21" spans="4:15" x14ac:dyDescent="0.25">
      <c r="D21" s="68"/>
      <c r="E21" s="8" t="s">
        <v>25</v>
      </c>
      <c r="F21" s="9"/>
      <c r="G21" s="12">
        <v>84</v>
      </c>
      <c r="H21" s="14">
        <v>74</v>
      </c>
      <c r="I21" s="2">
        <v>9</v>
      </c>
      <c r="J21" s="2">
        <v>1</v>
      </c>
      <c r="K21" s="2">
        <v>0</v>
      </c>
      <c r="L21" s="2">
        <v>0</v>
      </c>
      <c r="M21" s="2">
        <v>0</v>
      </c>
      <c r="N21" s="17">
        <v>1.1000000000000001</v>
      </c>
      <c r="O21" s="18">
        <v>0.4</v>
      </c>
    </row>
    <row r="22" spans="4:15" x14ac:dyDescent="0.25">
      <c r="D22" s="68"/>
      <c r="E22" s="8" t="s">
        <v>26</v>
      </c>
      <c r="F22" s="9"/>
      <c r="G22" s="12">
        <v>322</v>
      </c>
      <c r="H22" s="14">
        <v>276</v>
      </c>
      <c r="I22" s="2">
        <v>38</v>
      </c>
      <c r="J22" s="2">
        <v>7</v>
      </c>
      <c r="K22" s="2">
        <v>0</v>
      </c>
      <c r="L22" s="2">
        <v>0</v>
      </c>
      <c r="M22" s="2">
        <v>1</v>
      </c>
      <c r="N22" s="17">
        <v>1.2</v>
      </c>
      <c r="O22" s="18">
        <v>0.4</v>
      </c>
    </row>
    <row r="23" spans="4:15" x14ac:dyDescent="0.25">
      <c r="D23" s="68"/>
      <c r="E23" s="8" t="s">
        <v>27</v>
      </c>
      <c r="F23" s="9"/>
      <c r="G23" s="12">
        <v>209</v>
      </c>
      <c r="H23" s="14">
        <v>180</v>
      </c>
      <c r="I23" s="2">
        <v>23</v>
      </c>
      <c r="J23" s="2">
        <v>5</v>
      </c>
      <c r="K23" s="2">
        <v>0</v>
      </c>
      <c r="L23" s="2">
        <v>0</v>
      </c>
      <c r="M23" s="2">
        <v>1</v>
      </c>
      <c r="N23" s="17">
        <v>1.2</v>
      </c>
      <c r="O23" s="18">
        <v>0.4</v>
      </c>
    </row>
    <row r="24" spans="4:15" x14ac:dyDescent="0.25">
      <c r="D24" s="68"/>
      <c r="E24" s="8" t="s">
        <v>28</v>
      </c>
      <c r="F24" s="9"/>
      <c r="G24" s="12">
        <v>113</v>
      </c>
      <c r="H24" s="14">
        <v>96</v>
      </c>
      <c r="I24" s="2">
        <v>15</v>
      </c>
      <c r="J24" s="2">
        <v>2</v>
      </c>
      <c r="K24" s="2">
        <v>0</v>
      </c>
      <c r="L24" s="2">
        <v>0</v>
      </c>
      <c r="M24" s="2">
        <v>0</v>
      </c>
      <c r="N24" s="17">
        <v>1.2</v>
      </c>
      <c r="O24" s="18">
        <v>0.4</v>
      </c>
    </row>
    <row r="25" spans="4:15" x14ac:dyDescent="0.25">
      <c r="D25" s="68"/>
      <c r="E25" s="8" t="s">
        <v>29</v>
      </c>
      <c r="F25" s="9"/>
      <c r="G25" s="12">
        <v>48</v>
      </c>
      <c r="H25" s="14">
        <v>36</v>
      </c>
      <c r="I25" s="2">
        <v>12</v>
      </c>
      <c r="J25" s="2">
        <v>0</v>
      </c>
      <c r="K25" s="2">
        <v>0</v>
      </c>
      <c r="L25" s="2">
        <v>0</v>
      </c>
      <c r="M25" s="2">
        <v>0</v>
      </c>
      <c r="N25" s="17">
        <v>1.3</v>
      </c>
      <c r="O25" s="18">
        <v>0.4</v>
      </c>
    </row>
    <row r="26" spans="4:15" x14ac:dyDescent="0.25">
      <c r="D26" s="67" t="s">
        <v>30</v>
      </c>
      <c r="E26" s="10" t="s">
        <v>31</v>
      </c>
      <c r="F26" s="7"/>
      <c r="G26" s="11">
        <v>238</v>
      </c>
      <c r="H26" s="13">
        <v>200</v>
      </c>
      <c r="I26" s="1">
        <v>33</v>
      </c>
      <c r="J26" s="1">
        <v>4</v>
      </c>
      <c r="K26" s="1">
        <v>0</v>
      </c>
      <c r="L26" s="1">
        <v>0</v>
      </c>
      <c r="M26" s="1">
        <v>1</v>
      </c>
      <c r="N26" s="20">
        <v>1.2</v>
      </c>
      <c r="O26" s="21">
        <v>0.4</v>
      </c>
    </row>
    <row r="27" spans="4:15" x14ac:dyDescent="0.25">
      <c r="D27" s="68"/>
      <c r="E27" s="8" t="s">
        <v>32</v>
      </c>
      <c r="F27" s="9"/>
      <c r="G27" s="12">
        <v>228</v>
      </c>
      <c r="H27" s="14">
        <v>197</v>
      </c>
      <c r="I27" s="2">
        <v>27</v>
      </c>
      <c r="J27" s="2">
        <v>4</v>
      </c>
      <c r="K27" s="2">
        <v>0</v>
      </c>
      <c r="L27" s="2">
        <v>0</v>
      </c>
      <c r="M27" s="2">
        <v>0</v>
      </c>
      <c r="N27" s="17">
        <v>1.2</v>
      </c>
      <c r="O27" s="18">
        <v>0.4</v>
      </c>
    </row>
    <row r="28" spans="4:15" x14ac:dyDescent="0.25">
      <c r="D28" s="67" t="s">
        <v>33</v>
      </c>
      <c r="E28" s="10" t="s">
        <v>34</v>
      </c>
      <c r="F28" s="7"/>
      <c r="G28" s="11">
        <v>376</v>
      </c>
      <c r="H28" s="13">
        <v>320</v>
      </c>
      <c r="I28" s="1">
        <v>47</v>
      </c>
      <c r="J28" s="1">
        <v>8</v>
      </c>
      <c r="K28" s="1">
        <v>0</v>
      </c>
      <c r="L28" s="1">
        <v>0</v>
      </c>
      <c r="M28" s="1">
        <v>1</v>
      </c>
      <c r="N28" s="20">
        <v>1.2</v>
      </c>
      <c r="O28" s="21">
        <v>0.4</v>
      </c>
    </row>
    <row r="29" spans="4:15" x14ac:dyDescent="0.25">
      <c r="D29" s="68"/>
      <c r="E29" s="8" t="s">
        <v>35</v>
      </c>
      <c r="F29" s="9"/>
      <c r="G29" s="12">
        <v>35</v>
      </c>
      <c r="H29" s="14">
        <v>29</v>
      </c>
      <c r="I29" s="2">
        <v>6</v>
      </c>
      <c r="J29" s="2">
        <v>0</v>
      </c>
      <c r="K29" s="2">
        <v>0</v>
      </c>
      <c r="L29" s="2">
        <v>0</v>
      </c>
      <c r="M29" s="2">
        <v>0</v>
      </c>
      <c r="N29" s="17">
        <v>1.2</v>
      </c>
      <c r="O29" s="18">
        <v>0.4</v>
      </c>
    </row>
    <row r="30" spans="4:15" x14ac:dyDescent="0.25">
      <c r="D30" s="68"/>
      <c r="E30" s="8" t="s">
        <v>36</v>
      </c>
      <c r="F30" s="9"/>
      <c r="G30" s="12">
        <v>41</v>
      </c>
      <c r="H30" s="14">
        <v>38</v>
      </c>
      <c r="I30" s="2">
        <v>3</v>
      </c>
      <c r="J30" s="2">
        <v>0</v>
      </c>
      <c r="K30" s="2">
        <v>0</v>
      </c>
      <c r="L30" s="2">
        <v>0</v>
      </c>
      <c r="M30" s="2">
        <v>0</v>
      </c>
      <c r="N30" s="17">
        <v>1.1000000000000001</v>
      </c>
      <c r="O30" s="18">
        <v>0.3</v>
      </c>
    </row>
    <row r="31" spans="4:15" x14ac:dyDescent="0.25">
      <c r="D31" s="68"/>
      <c r="E31" s="8" t="s">
        <v>37</v>
      </c>
      <c r="F31" s="9"/>
      <c r="G31" s="12">
        <v>0</v>
      </c>
      <c r="H31" s="14">
        <v>0</v>
      </c>
      <c r="I31" s="2">
        <v>0</v>
      </c>
      <c r="J31" s="2">
        <v>0</v>
      </c>
      <c r="K31" s="2">
        <v>0</v>
      </c>
      <c r="L31" s="2">
        <v>0</v>
      </c>
      <c r="M31" s="2">
        <v>0</v>
      </c>
      <c r="N31" s="23">
        <v>0</v>
      </c>
      <c r="O31" s="22">
        <v>0</v>
      </c>
    </row>
    <row r="32" spans="4:15" x14ac:dyDescent="0.25">
      <c r="D32" s="68"/>
      <c r="E32" s="8" t="s">
        <v>38</v>
      </c>
      <c r="F32" s="9"/>
      <c r="G32" s="12">
        <v>14</v>
      </c>
      <c r="H32" s="14">
        <v>10</v>
      </c>
      <c r="I32" s="2">
        <v>4</v>
      </c>
      <c r="J32" s="2">
        <v>0</v>
      </c>
      <c r="K32" s="2">
        <v>0</v>
      </c>
      <c r="L32" s="2">
        <v>0</v>
      </c>
      <c r="M32" s="2">
        <v>0</v>
      </c>
      <c r="N32" s="17">
        <v>1.3</v>
      </c>
      <c r="O32" s="18">
        <v>0.5</v>
      </c>
    </row>
    <row r="33" spans="4:15" x14ac:dyDescent="0.25">
      <c r="D33" s="68"/>
      <c r="E33" s="8" t="s">
        <v>39</v>
      </c>
      <c r="F33" s="9"/>
      <c r="G33" s="12">
        <v>0</v>
      </c>
      <c r="H33" s="14">
        <v>0</v>
      </c>
      <c r="I33" s="2">
        <v>0</v>
      </c>
      <c r="J33" s="2">
        <v>0</v>
      </c>
      <c r="K33" s="2">
        <v>0</v>
      </c>
      <c r="L33" s="2">
        <v>0</v>
      </c>
      <c r="M33" s="2">
        <v>0</v>
      </c>
      <c r="N33" s="23">
        <v>0</v>
      </c>
      <c r="O33" s="22">
        <v>0</v>
      </c>
    </row>
    <row r="34" spans="4:15" x14ac:dyDescent="0.25">
      <c r="D34" s="67" t="s">
        <v>40</v>
      </c>
      <c r="E34" s="10" t="s">
        <v>41</v>
      </c>
      <c r="F34" s="7"/>
      <c r="G34" s="11">
        <v>238</v>
      </c>
      <c r="H34" s="13">
        <v>200</v>
      </c>
      <c r="I34" s="1">
        <v>33</v>
      </c>
      <c r="J34" s="1">
        <v>4</v>
      </c>
      <c r="K34" s="1">
        <v>0</v>
      </c>
      <c r="L34" s="1">
        <v>0</v>
      </c>
      <c r="M34" s="1">
        <v>1</v>
      </c>
      <c r="N34" s="20">
        <v>1.2</v>
      </c>
      <c r="O34" s="21">
        <v>0.4</v>
      </c>
    </row>
    <row r="35" spans="4:15" x14ac:dyDescent="0.25">
      <c r="D35" s="68"/>
      <c r="E35" s="8" t="s">
        <v>34</v>
      </c>
      <c r="F35" s="9"/>
      <c r="G35" s="12">
        <v>193</v>
      </c>
      <c r="H35" s="14">
        <v>162</v>
      </c>
      <c r="I35" s="2">
        <v>26</v>
      </c>
      <c r="J35" s="2">
        <v>4</v>
      </c>
      <c r="K35" s="2">
        <v>0</v>
      </c>
      <c r="L35" s="2">
        <v>0</v>
      </c>
      <c r="M35" s="2">
        <v>1</v>
      </c>
      <c r="N35" s="17">
        <v>1.2</v>
      </c>
      <c r="O35" s="18">
        <v>0.4</v>
      </c>
    </row>
    <row r="36" spans="4:15" x14ac:dyDescent="0.25">
      <c r="D36" s="68"/>
      <c r="E36" s="8" t="s">
        <v>35</v>
      </c>
      <c r="F36" s="9"/>
      <c r="G36" s="12">
        <v>19</v>
      </c>
      <c r="H36" s="14">
        <v>15</v>
      </c>
      <c r="I36" s="2">
        <v>4</v>
      </c>
      <c r="J36" s="2">
        <v>0</v>
      </c>
      <c r="K36" s="2">
        <v>0</v>
      </c>
      <c r="L36" s="2">
        <v>0</v>
      </c>
      <c r="M36" s="2">
        <v>0</v>
      </c>
      <c r="N36" s="17">
        <v>1.2</v>
      </c>
      <c r="O36" s="18">
        <v>0.4</v>
      </c>
    </row>
    <row r="37" spans="4:15" x14ac:dyDescent="0.25">
      <c r="D37" s="68"/>
      <c r="E37" s="8" t="s">
        <v>36</v>
      </c>
      <c r="F37" s="9"/>
      <c r="G37" s="12">
        <v>16</v>
      </c>
      <c r="H37" s="14">
        <v>15</v>
      </c>
      <c r="I37" s="2">
        <v>1</v>
      </c>
      <c r="J37" s="2">
        <v>0</v>
      </c>
      <c r="K37" s="2">
        <v>0</v>
      </c>
      <c r="L37" s="2">
        <v>0</v>
      </c>
      <c r="M37" s="2">
        <v>0</v>
      </c>
      <c r="N37" s="17">
        <v>1.1000000000000001</v>
      </c>
      <c r="O37" s="18">
        <v>0.3</v>
      </c>
    </row>
    <row r="38" spans="4:15" x14ac:dyDescent="0.25">
      <c r="D38" s="68"/>
      <c r="E38" s="8" t="s">
        <v>38</v>
      </c>
      <c r="F38" s="9"/>
      <c r="G38" s="12">
        <v>10</v>
      </c>
      <c r="H38" s="14">
        <v>8</v>
      </c>
      <c r="I38" s="2">
        <v>2</v>
      </c>
      <c r="J38" s="2">
        <v>0</v>
      </c>
      <c r="K38" s="2">
        <v>0</v>
      </c>
      <c r="L38" s="2">
        <v>0</v>
      </c>
      <c r="M38" s="2">
        <v>0</v>
      </c>
      <c r="N38" s="17">
        <v>1.2</v>
      </c>
      <c r="O38" s="18">
        <v>0.4</v>
      </c>
    </row>
    <row r="39" spans="4:15" x14ac:dyDescent="0.25">
      <c r="D39" s="68"/>
      <c r="E39" s="8" t="s">
        <v>37</v>
      </c>
      <c r="F39" s="9"/>
      <c r="G39" s="12">
        <v>0</v>
      </c>
      <c r="H39" s="14">
        <v>0</v>
      </c>
      <c r="I39" s="2">
        <v>0</v>
      </c>
      <c r="J39" s="2">
        <v>0</v>
      </c>
      <c r="K39" s="2">
        <v>0</v>
      </c>
      <c r="L39" s="2">
        <v>0</v>
      </c>
      <c r="M39" s="2">
        <v>0</v>
      </c>
      <c r="N39" s="23">
        <v>0</v>
      </c>
      <c r="O39" s="22">
        <v>0</v>
      </c>
    </row>
    <row r="40" spans="4:15" x14ac:dyDescent="0.25">
      <c r="D40" s="68"/>
      <c r="E40" s="8" t="s">
        <v>39</v>
      </c>
      <c r="F40" s="9"/>
      <c r="G40" s="12">
        <v>0</v>
      </c>
      <c r="H40" s="14">
        <v>0</v>
      </c>
      <c r="I40" s="2">
        <v>0</v>
      </c>
      <c r="J40" s="2">
        <v>0</v>
      </c>
      <c r="K40" s="2">
        <v>0</v>
      </c>
      <c r="L40" s="2">
        <v>0</v>
      </c>
      <c r="M40" s="2">
        <v>0</v>
      </c>
      <c r="N40" s="23">
        <v>0</v>
      </c>
      <c r="O40" s="22">
        <v>0</v>
      </c>
    </row>
    <row r="41" spans="4:15" x14ac:dyDescent="0.25">
      <c r="D41" s="68"/>
      <c r="E41" s="8" t="s">
        <v>42</v>
      </c>
      <c r="F41" s="9"/>
      <c r="G41" s="12">
        <v>228</v>
      </c>
      <c r="H41" s="14">
        <v>197</v>
      </c>
      <c r="I41" s="2">
        <v>27</v>
      </c>
      <c r="J41" s="2">
        <v>4</v>
      </c>
      <c r="K41" s="2">
        <v>0</v>
      </c>
      <c r="L41" s="2">
        <v>0</v>
      </c>
      <c r="M41" s="2">
        <v>0</v>
      </c>
      <c r="N41" s="17">
        <v>1.2</v>
      </c>
      <c r="O41" s="18">
        <v>0.4</v>
      </c>
    </row>
    <row r="42" spans="4:15" x14ac:dyDescent="0.25">
      <c r="D42" s="68"/>
      <c r="E42" s="8" t="s">
        <v>34</v>
      </c>
      <c r="F42" s="9"/>
      <c r="G42" s="12">
        <v>183</v>
      </c>
      <c r="H42" s="14">
        <v>158</v>
      </c>
      <c r="I42" s="2">
        <v>21</v>
      </c>
      <c r="J42" s="2">
        <v>4</v>
      </c>
      <c r="K42" s="2">
        <v>0</v>
      </c>
      <c r="L42" s="2">
        <v>0</v>
      </c>
      <c r="M42" s="2">
        <v>0</v>
      </c>
      <c r="N42" s="17">
        <v>1.2</v>
      </c>
      <c r="O42" s="18">
        <v>0.4</v>
      </c>
    </row>
    <row r="43" spans="4:15" x14ac:dyDescent="0.25">
      <c r="D43" s="68"/>
      <c r="E43" s="8" t="s">
        <v>35</v>
      </c>
      <c r="F43" s="9"/>
      <c r="G43" s="12">
        <v>16</v>
      </c>
      <c r="H43" s="14">
        <v>14</v>
      </c>
      <c r="I43" s="2">
        <v>2</v>
      </c>
      <c r="J43" s="2">
        <v>0</v>
      </c>
      <c r="K43" s="2">
        <v>0</v>
      </c>
      <c r="L43" s="2">
        <v>0</v>
      </c>
      <c r="M43" s="2">
        <v>0</v>
      </c>
      <c r="N43" s="17">
        <v>1.1000000000000001</v>
      </c>
      <c r="O43" s="18">
        <v>0.3</v>
      </c>
    </row>
    <row r="44" spans="4:15" x14ac:dyDescent="0.25">
      <c r="D44" s="68"/>
      <c r="E44" s="8" t="s">
        <v>36</v>
      </c>
      <c r="F44" s="9"/>
      <c r="G44" s="12">
        <v>25</v>
      </c>
      <c r="H44" s="14">
        <v>23</v>
      </c>
      <c r="I44" s="2">
        <v>2</v>
      </c>
      <c r="J44" s="2">
        <v>0</v>
      </c>
      <c r="K44" s="2">
        <v>0</v>
      </c>
      <c r="L44" s="2">
        <v>0</v>
      </c>
      <c r="M44" s="2">
        <v>0</v>
      </c>
      <c r="N44" s="17">
        <v>1.1000000000000001</v>
      </c>
      <c r="O44" s="18">
        <v>0.3</v>
      </c>
    </row>
    <row r="45" spans="4:15" x14ac:dyDescent="0.25">
      <c r="D45" s="68"/>
      <c r="E45" s="8" t="s">
        <v>38</v>
      </c>
      <c r="F45" s="9"/>
      <c r="G45" s="12">
        <v>4</v>
      </c>
      <c r="H45" s="14">
        <v>2</v>
      </c>
      <c r="I45" s="2">
        <v>2</v>
      </c>
      <c r="J45" s="2">
        <v>0</v>
      </c>
      <c r="K45" s="2">
        <v>0</v>
      </c>
      <c r="L45" s="2">
        <v>0</v>
      </c>
      <c r="M45" s="2">
        <v>0</v>
      </c>
      <c r="N45" s="17">
        <v>1.5</v>
      </c>
      <c r="O45" s="18">
        <v>0.6</v>
      </c>
    </row>
    <row r="46" spans="4:15" x14ac:dyDescent="0.25">
      <c r="D46" s="68"/>
      <c r="E46" s="8" t="s">
        <v>37</v>
      </c>
      <c r="F46" s="9"/>
      <c r="G46" s="12">
        <v>0</v>
      </c>
      <c r="H46" s="14">
        <v>0</v>
      </c>
      <c r="I46" s="2">
        <v>0</v>
      </c>
      <c r="J46" s="2">
        <v>0</v>
      </c>
      <c r="K46" s="2">
        <v>0</v>
      </c>
      <c r="L46" s="2">
        <v>0</v>
      </c>
      <c r="M46" s="2">
        <v>0</v>
      </c>
      <c r="N46" s="23">
        <v>0</v>
      </c>
      <c r="O46" s="22">
        <v>0</v>
      </c>
    </row>
    <row r="47" spans="4:15" x14ac:dyDescent="0.25">
      <c r="D47" s="68"/>
      <c r="E47" s="8" t="s">
        <v>39</v>
      </c>
      <c r="F47" s="9"/>
      <c r="G47" s="12">
        <v>0</v>
      </c>
      <c r="H47" s="14">
        <v>0</v>
      </c>
      <c r="I47" s="2">
        <v>0</v>
      </c>
      <c r="J47" s="2">
        <v>0</v>
      </c>
      <c r="K47" s="2">
        <v>0</v>
      </c>
      <c r="L47" s="2">
        <v>0</v>
      </c>
      <c r="M47" s="2">
        <v>0</v>
      </c>
      <c r="N47" s="23">
        <v>0</v>
      </c>
      <c r="O47" s="22">
        <v>0</v>
      </c>
    </row>
    <row r="48" spans="4:15" x14ac:dyDescent="0.25">
      <c r="D48" s="67" t="s">
        <v>43</v>
      </c>
      <c r="E48" s="10" t="s">
        <v>44</v>
      </c>
      <c r="F48" s="7"/>
      <c r="G48" s="11">
        <v>90</v>
      </c>
      <c r="H48" s="13">
        <v>77</v>
      </c>
      <c r="I48" s="1">
        <v>13</v>
      </c>
      <c r="J48" s="1">
        <v>0</v>
      </c>
      <c r="K48" s="1">
        <v>0</v>
      </c>
      <c r="L48" s="1">
        <v>0</v>
      </c>
      <c r="M48" s="1">
        <v>0</v>
      </c>
      <c r="N48" s="20">
        <v>1.1000000000000001</v>
      </c>
      <c r="O48" s="21">
        <v>0.4</v>
      </c>
    </row>
    <row r="49" spans="4:15" x14ac:dyDescent="0.25">
      <c r="D49" s="68"/>
      <c r="E49" s="8" t="s">
        <v>45</v>
      </c>
      <c r="F49" s="9"/>
      <c r="G49" s="12">
        <v>48</v>
      </c>
      <c r="H49" s="14">
        <v>42</v>
      </c>
      <c r="I49" s="2">
        <v>6</v>
      </c>
      <c r="J49" s="2">
        <v>0</v>
      </c>
      <c r="K49" s="2">
        <v>0</v>
      </c>
      <c r="L49" s="2">
        <v>0</v>
      </c>
      <c r="M49" s="2">
        <v>0</v>
      </c>
      <c r="N49" s="17">
        <v>1.1000000000000001</v>
      </c>
      <c r="O49" s="18">
        <v>0.3</v>
      </c>
    </row>
    <row r="50" spans="4:15" x14ac:dyDescent="0.25">
      <c r="D50" s="68"/>
      <c r="E50" s="8" t="s">
        <v>46</v>
      </c>
      <c r="F50" s="9"/>
      <c r="G50" s="12">
        <v>42</v>
      </c>
      <c r="H50" s="14">
        <v>35</v>
      </c>
      <c r="I50" s="2">
        <v>7</v>
      </c>
      <c r="J50" s="2">
        <v>0</v>
      </c>
      <c r="K50" s="2">
        <v>0</v>
      </c>
      <c r="L50" s="2">
        <v>0</v>
      </c>
      <c r="M50" s="2">
        <v>0</v>
      </c>
      <c r="N50" s="17">
        <v>1.2</v>
      </c>
      <c r="O50" s="18">
        <v>0.4</v>
      </c>
    </row>
    <row r="51" spans="4:15" x14ac:dyDescent="0.25">
      <c r="D51" s="68"/>
      <c r="E51" s="8" t="s">
        <v>47</v>
      </c>
      <c r="F51" s="9"/>
      <c r="G51" s="12">
        <v>376</v>
      </c>
      <c r="H51" s="14">
        <v>320</v>
      </c>
      <c r="I51" s="2">
        <v>47</v>
      </c>
      <c r="J51" s="2">
        <v>8</v>
      </c>
      <c r="K51" s="2">
        <v>0</v>
      </c>
      <c r="L51" s="2">
        <v>0</v>
      </c>
      <c r="M51" s="2">
        <v>1</v>
      </c>
      <c r="N51" s="17">
        <v>1.2</v>
      </c>
      <c r="O51" s="18">
        <v>0.4</v>
      </c>
    </row>
    <row r="52" spans="4:15" x14ac:dyDescent="0.25">
      <c r="D52" s="68"/>
      <c r="E52" s="8" t="s">
        <v>48</v>
      </c>
      <c r="F52" s="9"/>
      <c r="G52" s="12">
        <v>59</v>
      </c>
      <c r="H52" s="14">
        <v>50</v>
      </c>
      <c r="I52" s="2">
        <v>8</v>
      </c>
      <c r="J52" s="2">
        <v>0</v>
      </c>
      <c r="K52" s="2">
        <v>0</v>
      </c>
      <c r="L52" s="2">
        <v>0</v>
      </c>
      <c r="M52" s="2">
        <v>1</v>
      </c>
      <c r="N52" s="17">
        <v>1.1000000000000001</v>
      </c>
      <c r="O52" s="18">
        <v>0.3</v>
      </c>
    </row>
    <row r="53" spans="4:15" x14ac:dyDescent="0.25">
      <c r="D53" s="68"/>
      <c r="E53" s="8" t="s">
        <v>49</v>
      </c>
      <c r="F53" s="9"/>
      <c r="G53" s="12">
        <v>47</v>
      </c>
      <c r="H53" s="14">
        <v>36</v>
      </c>
      <c r="I53" s="2">
        <v>7</v>
      </c>
      <c r="J53" s="2">
        <v>4</v>
      </c>
      <c r="K53" s="2">
        <v>0</v>
      </c>
      <c r="L53" s="2">
        <v>0</v>
      </c>
      <c r="M53" s="2">
        <v>0</v>
      </c>
      <c r="N53" s="17">
        <v>1.3</v>
      </c>
      <c r="O53" s="18">
        <v>0.6</v>
      </c>
    </row>
    <row r="54" spans="4:15" x14ac:dyDescent="0.25">
      <c r="D54" s="68"/>
      <c r="E54" s="8" t="s">
        <v>50</v>
      </c>
      <c r="F54" s="9"/>
      <c r="G54" s="12">
        <v>46</v>
      </c>
      <c r="H54" s="14">
        <v>40</v>
      </c>
      <c r="I54" s="2">
        <v>6</v>
      </c>
      <c r="J54" s="2">
        <v>0</v>
      </c>
      <c r="K54" s="2">
        <v>0</v>
      </c>
      <c r="L54" s="2">
        <v>0</v>
      </c>
      <c r="M54" s="2">
        <v>0</v>
      </c>
      <c r="N54" s="17">
        <v>1.1000000000000001</v>
      </c>
      <c r="O54" s="18">
        <v>0.3</v>
      </c>
    </row>
    <row r="55" spans="4:15" x14ac:dyDescent="0.25">
      <c r="D55" s="68"/>
      <c r="E55" s="8" t="s">
        <v>51</v>
      </c>
      <c r="F55" s="9"/>
      <c r="G55" s="12">
        <v>58</v>
      </c>
      <c r="H55" s="14">
        <v>48</v>
      </c>
      <c r="I55" s="2">
        <v>9</v>
      </c>
      <c r="J55" s="2">
        <v>1</v>
      </c>
      <c r="K55" s="2">
        <v>0</v>
      </c>
      <c r="L55" s="2">
        <v>0</v>
      </c>
      <c r="M55" s="2">
        <v>0</v>
      </c>
      <c r="N55" s="17">
        <v>1.2</v>
      </c>
      <c r="O55" s="18">
        <v>0.4</v>
      </c>
    </row>
    <row r="56" spans="4:15" x14ac:dyDescent="0.25">
      <c r="D56" s="68"/>
      <c r="E56" s="8" t="s">
        <v>52</v>
      </c>
      <c r="F56" s="9"/>
      <c r="G56" s="12">
        <v>86</v>
      </c>
      <c r="H56" s="14">
        <v>75</v>
      </c>
      <c r="I56" s="2">
        <v>9</v>
      </c>
      <c r="J56" s="2">
        <v>2</v>
      </c>
      <c r="K56" s="2">
        <v>0</v>
      </c>
      <c r="L56" s="2">
        <v>0</v>
      </c>
      <c r="M56" s="2">
        <v>0</v>
      </c>
      <c r="N56" s="17">
        <v>1.2</v>
      </c>
      <c r="O56" s="18">
        <v>0.4</v>
      </c>
    </row>
    <row r="57" spans="4:15" x14ac:dyDescent="0.25">
      <c r="D57" s="68"/>
      <c r="E57" s="8" t="s">
        <v>53</v>
      </c>
      <c r="F57" s="9"/>
      <c r="G57" s="12">
        <v>80</v>
      </c>
      <c r="H57" s="14">
        <v>71</v>
      </c>
      <c r="I57" s="2">
        <v>8</v>
      </c>
      <c r="J57" s="2">
        <v>1</v>
      </c>
      <c r="K57" s="2">
        <v>0</v>
      </c>
      <c r="L57" s="2">
        <v>0</v>
      </c>
      <c r="M57" s="2">
        <v>0</v>
      </c>
      <c r="N57" s="17">
        <v>1.1000000000000001</v>
      </c>
      <c r="O57" s="18">
        <v>0.4</v>
      </c>
    </row>
    <row r="58" spans="4:15" x14ac:dyDescent="0.25">
      <c r="D58" s="68"/>
      <c r="E58" s="8" t="s">
        <v>37</v>
      </c>
      <c r="F58" s="9"/>
      <c r="G58" s="12">
        <v>0</v>
      </c>
      <c r="H58" s="14">
        <v>0</v>
      </c>
      <c r="I58" s="2">
        <v>0</v>
      </c>
      <c r="J58" s="2">
        <v>0</v>
      </c>
      <c r="K58" s="2">
        <v>0</v>
      </c>
      <c r="L58" s="2">
        <v>0</v>
      </c>
      <c r="M58" s="2">
        <v>0</v>
      </c>
      <c r="N58" s="23">
        <v>0</v>
      </c>
      <c r="O58" s="22">
        <v>0</v>
      </c>
    </row>
    <row r="59" spans="4:15" x14ac:dyDescent="0.25">
      <c r="D59" s="69"/>
      <c r="E59" s="35" t="s">
        <v>39</v>
      </c>
      <c r="F59" s="31"/>
      <c r="G59" s="25">
        <v>0</v>
      </c>
      <c r="H59" s="39">
        <v>0</v>
      </c>
      <c r="I59" s="6">
        <v>0</v>
      </c>
      <c r="J59" s="6">
        <v>0</v>
      </c>
      <c r="K59" s="6">
        <v>0</v>
      </c>
      <c r="L59" s="6">
        <v>0</v>
      </c>
      <c r="M59" s="6">
        <v>0</v>
      </c>
      <c r="N59" s="45">
        <v>0</v>
      </c>
      <c r="O59" s="42">
        <v>0</v>
      </c>
    </row>
  </sheetData>
  <mergeCells count="7">
    <mergeCell ref="D34:D47"/>
    <mergeCell ref="D48:D59"/>
    <mergeCell ref="D8:F9"/>
    <mergeCell ref="D11:D18"/>
    <mergeCell ref="D19:D25"/>
    <mergeCell ref="D26:D27"/>
    <mergeCell ref="D28:D33"/>
  </mergeCells>
  <phoneticPr fontId="4"/>
  <pageMargins left="0.7" right="0.7" top="0.75" bottom="0.75" header="0.3" footer="0.3"/>
  <pageSetup paperSize="9" scale="63" pageOrder="overThenDown" orientation="landscape"/>
  <headerFooter>
    <oddFooter>&amp;CN(35)</oddFooter>
  </headerFooter>
  <rowBreaks count="1" manualBreakCount="1">
    <brk id="59" max="16383" man="1"/>
  </rowBreaks>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4:O59"/>
  <sheetViews>
    <sheetView workbookViewId="0"/>
  </sheetViews>
  <sheetFormatPr defaultColWidth="8.8984375" defaultRowHeight="12.6" x14ac:dyDescent="0.25"/>
  <cols>
    <col min="1" max="1" width="3.59765625" style="24" customWidth="1"/>
    <col min="2" max="2" width="4.59765625" style="24" customWidth="1"/>
    <col min="3" max="4" width="7.59765625" style="24" customWidth="1"/>
    <col min="5" max="5" width="16.59765625" style="24" customWidth="1"/>
    <col min="6" max="6" width="5.59765625" style="24" customWidth="1"/>
    <col min="7" max="15" width="8.59765625" style="24" customWidth="1"/>
    <col min="16" max="16384" width="8.8984375" style="24"/>
  </cols>
  <sheetData>
    <row r="4" spans="2:15" x14ac:dyDescent="0.25">
      <c r="B4" s="32" t="str">
        <f xml:space="preserve"> HYPERLINK("#'目次'!B42", "[36]")</f>
        <v>[36]</v>
      </c>
      <c r="C4" s="19" t="s">
        <v>604</v>
      </c>
    </row>
    <row r="5" spans="2:15" x14ac:dyDescent="0.25">
      <c r="C5" s="24" t="s">
        <v>605</v>
      </c>
    </row>
    <row r="7" spans="2:15" x14ac:dyDescent="0.25">
      <c r="C7" s="19" t="s">
        <v>11</v>
      </c>
    </row>
    <row r="8" spans="2:15" x14ac:dyDescent="0.25">
      <c r="D8" s="63"/>
      <c r="E8" s="64"/>
      <c r="F8" s="64"/>
      <c r="G8" s="38" t="s">
        <v>12</v>
      </c>
      <c r="H8" s="33" t="s">
        <v>565</v>
      </c>
      <c r="I8" s="5" t="s">
        <v>566</v>
      </c>
      <c r="J8" s="5" t="s">
        <v>567</v>
      </c>
      <c r="K8" s="5" t="s">
        <v>568</v>
      </c>
      <c r="L8" s="5" t="s">
        <v>601</v>
      </c>
      <c r="M8" s="5" t="s">
        <v>231</v>
      </c>
      <c r="N8" s="5" t="s">
        <v>576</v>
      </c>
      <c r="O8" s="29" t="s">
        <v>245</v>
      </c>
    </row>
    <row r="9" spans="2:15" x14ac:dyDescent="0.25">
      <c r="D9" s="65"/>
      <c r="E9" s="66"/>
      <c r="F9" s="66"/>
      <c r="G9" s="37"/>
      <c r="H9" s="34"/>
      <c r="I9" s="4"/>
      <c r="J9" s="4"/>
      <c r="K9" s="4"/>
      <c r="L9" s="4"/>
      <c r="M9" s="4"/>
      <c r="N9" s="4"/>
      <c r="O9" s="26"/>
    </row>
    <row r="10" spans="2:15" x14ac:dyDescent="0.25">
      <c r="D10" s="30"/>
      <c r="E10" s="28" t="s">
        <v>12</v>
      </c>
      <c r="F10" s="36"/>
      <c r="G10" s="27">
        <v>418</v>
      </c>
      <c r="H10" s="3">
        <v>367</v>
      </c>
      <c r="I10" s="3">
        <v>48</v>
      </c>
      <c r="J10" s="3">
        <v>3</v>
      </c>
      <c r="K10" s="3">
        <v>0</v>
      </c>
      <c r="L10" s="3">
        <v>0</v>
      </c>
      <c r="M10" s="3">
        <v>0</v>
      </c>
      <c r="N10" s="44">
        <v>1.1000000000000001</v>
      </c>
      <c r="O10" s="43">
        <v>0.4</v>
      </c>
    </row>
    <row r="11" spans="2:15" x14ac:dyDescent="0.25">
      <c r="D11" s="67" t="s">
        <v>21</v>
      </c>
      <c r="E11" s="10" t="s">
        <v>13</v>
      </c>
      <c r="F11" s="7"/>
      <c r="G11" s="11">
        <v>13</v>
      </c>
      <c r="H11" s="13">
        <v>11</v>
      </c>
      <c r="I11" s="1">
        <v>2</v>
      </c>
      <c r="J11" s="1">
        <v>0</v>
      </c>
      <c r="K11" s="1">
        <v>0</v>
      </c>
      <c r="L11" s="1">
        <v>0</v>
      </c>
      <c r="M11" s="1">
        <v>0</v>
      </c>
      <c r="N11" s="20">
        <v>1.2</v>
      </c>
      <c r="O11" s="21">
        <v>0.4</v>
      </c>
    </row>
    <row r="12" spans="2:15" x14ac:dyDescent="0.25">
      <c r="D12" s="68"/>
      <c r="E12" s="8" t="s">
        <v>14</v>
      </c>
      <c r="F12" s="9"/>
      <c r="G12" s="12">
        <v>30</v>
      </c>
      <c r="H12" s="14">
        <v>27</v>
      </c>
      <c r="I12" s="2">
        <v>3</v>
      </c>
      <c r="J12" s="2">
        <v>0</v>
      </c>
      <c r="K12" s="2">
        <v>0</v>
      </c>
      <c r="L12" s="2">
        <v>0</v>
      </c>
      <c r="M12" s="2">
        <v>0</v>
      </c>
      <c r="N12" s="17">
        <v>1.1000000000000001</v>
      </c>
      <c r="O12" s="18">
        <v>0.3</v>
      </c>
    </row>
    <row r="13" spans="2:15" x14ac:dyDescent="0.25">
      <c r="D13" s="68"/>
      <c r="E13" s="8" t="s">
        <v>15</v>
      </c>
      <c r="F13" s="9"/>
      <c r="G13" s="12">
        <v>119</v>
      </c>
      <c r="H13" s="14">
        <v>98</v>
      </c>
      <c r="I13" s="2">
        <v>20</v>
      </c>
      <c r="J13" s="2">
        <v>1</v>
      </c>
      <c r="K13" s="2">
        <v>0</v>
      </c>
      <c r="L13" s="2">
        <v>0</v>
      </c>
      <c r="M13" s="2">
        <v>0</v>
      </c>
      <c r="N13" s="17">
        <v>1.2</v>
      </c>
      <c r="O13" s="18">
        <v>0.4</v>
      </c>
    </row>
    <row r="14" spans="2:15" x14ac:dyDescent="0.25">
      <c r="D14" s="68"/>
      <c r="E14" s="8" t="s">
        <v>16</v>
      </c>
      <c r="F14" s="9"/>
      <c r="G14" s="12">
        <v>82</v>
      </c>
      <c r="H14" s="14">
        <v>76</v>
      </c>
      <c r="I14" s="2">
        <v>6</v>
      </c>
      <c r="J14" s="2">
        <v>0</v>
      </c>
      <c r="K14" s="2">
        <v>0</v>
      </c>
      <c r="L14" s="2">
        <v>0</v>
      </c>
      <c r="M14" s="2">
        <v>0</v>
      </c>
      <c r="N14" s="17">
        <v>1.1000000000000001</v>
      </c>
      <c r="O14" s="18">
        <v>0.3</v>
      </c>
    </row>
    <row r="15" spans="2:15" x14ac:dyDescent="0.25">
      <c r="D15" s="68"/>
      <c r="E15" s="8" t="s">
        <v>17</v>
      </c>
      <c r="F15" s="9"/>
      <c r="G15" s="12">
        <v>64</v>
      </c>
      <c r="H15" s="14">
        <v>56</v>
      </c>
      <c r="I15" s="2">
        <v>7</v>
      </c>
      <c r="J15" s="2">
        <v>1</v>
      </c>
      <c r="K15" s="2">
        <v>0</v>
      </c>
      <c r="L15" s="2">
        <v>0</v>
      </c>
      <c r="M15" s="2">
        <v>0</v>
      </c>
      <c r="N15" s="17">
        <v>1.1000000000000001</v>
      </c>
      <c r="O15" s="18">
        <v>0.4</v>
      </c>
    </row>
    <row r="16" spans="2:15" x14ac:dyDescent="0.25">
      <c r="D16" s="68"/>
      <c r="E16" s="8" t="s">
        <v>18</v>
      </c>
      <c r="F16" s="9"/>
      <c r="G16" s="12">
        <v>33</v>
      </c>
      <c r="H16" s="14">
        <v>30</v>
      </c>
      <c r="I16" s="2">
        <v>3</v>
      </c>
      <c r="J16" s="2">
        <v>0</v>
      </c>
      <c r="K16" s="2">
        <v>0</v>
      </c>
      <c r="L16" s="2">
        <v>0</v>
      </c>
      <c r="M16" s="2">
        <v>0</v>
      </c>
      <c r="N16" s="17">
        <v>1.1000000000000001</v>
      </c>
      <c r="O16" s="18">
        <v>0.3</v>
      </c>
    </row>
    <row r="17" spans="4:15" x14ac:dyDescent="0.25">
      <c r="D17" s="68"/>
      <c r="E17" s="8" t="s">
        <v>19</v>
      </c>
      <c r="F17" s="9"/>
      <c r="G17" s="12">
        <v>15</v>
      </c>
      <c r="H17" s="14">
        <v>14</v>
      </c>
      <c r="I17" s="2">
        <v>1</v>
      </c>
      <c r="J17" s="2">
        <v>0</v>
      </c>
      <c r="K17" s="2">
        <v>0</v>
      </c>
      <c r="L17" s="2">
        <v>0</v>
      </c>
      <c r="M17" s="2">
        <v>0</v>
      </c>
      <c r="N17" s="17">
        <v>1.1000000000000001</v>
      </c>
      <c r="O17" s="18">
        <v>0.3</v>
      </c>
    </row>
    <row r="18" spans="4:15" x14ac:dyDescent="0.25">
      <c r="D18" s="68"/>
      <c r="E18" s="8" t="s">
        <v>20</v>
      </c>
      <c r="F18" s="9"/>
      <c r="G18" s="12">
        <v>62</v>
      </c>
      <c r="H18" s="14">
        <v>55</v>
      </c>
      <c r="I18" s="2">
        <v>6</v>
      </c>
      <c r="J18" s="2">
        <v>1</v>
      </c>
      <c r="K18" s="2">
        <v>0</v>
      </c>
      <c r="L18" s="2">
        <v>0</v>
      </c>
      <c r="M18" s="2">
        <v>0</v>
      </c>
      <c r="N18" s="17">
        <v>1.1000000000000001</v>
      </c>
      <c r="O18" s="18">
        <v>0.4</v>
      </c>
    </row>
    <row r="19" spans="4:15" x14ac:dyDescent="0.25">
      <c r="D19" s="67" t="s">
        <v>22</v>
      </c>
      <c r="E19" s="10" t="s">
        <v>23</v>
      </c>
      <c r="F19" s="7"/>
      <c r="G19" s="11">
        <v>92</v>
      </c>
      <c r="H19" s="13">
        <v>81</v>
      </c>
      <c r="I19" s="1">
        <v>11</v>
      </c>
      <c r="J19" s="1">
        <v>0</v>
      </c>
      <c r="K19" s="1">
        <v>0</v>
      </c>
      <c r="L19" s="1">
        <v>0</v>
      </c>
      <c r="M19" s="1">
        <v>0</v>
      </c>
      <c r="N19" s="20">
        <v>1.1000000000000001</v>
      </c>
      <c r="O19" s="21">
        <v>0.3</v>
      </c>
    </row>
    <row r="20" spans="4:15" x14ac:dyDescent="0.25">
      <c r="D20" s="68"/>
      <c r="E20" s="8" t="s">
        <v>24</v>
      </c>
      <c r="F20" s="9"/>
      <c r="G20" s="12">
        <v>15</v>
      </c>
      <c r="H20" s="14">
        <v>12</v>
      </c>
      <c r="I20" s="2">
        <v>3</v>
      </c>
      <c r="J20" s="2">
        <v>0</v>
      </c>
      <c r="K20" s="2">
        <v>0</v>
      </c>
      <c r="L20" s="2">
        <v>0</v>
      </c>
      <c r="M20" s="2">
        <v>0</v>
      </c>
      <c r="N20" s="17">
        <v>1.2</v>
      </c>
      <c r="O20" s="18">
        <v>0.4</v>
      </c>
    </row>
    <row r="21" spans="4:15" x14ac:dyDescent="0.25">
      <c r="D21" s="68"/>
      <c r="E21" s="8" t="s">
        <v>25</v>
      </c>
      <c r="F21" s="9"/>
      <c r="G21" s="12">
        <v>77</v>
      </c>
      <c r="H21" s="14">
        <v>69</v>
      </c>
      <c r="I21" s="2">
        <v>8</v>
      </c>
      <c r="J21" s="2">
        <v>0</v>
      </c>
      <c r="K21" s="2">
        <v>0</v>
      </c>
      <c r="L21" s="2">
        <v>0</v>
      </c>
      <c r="M21" s="2">
        <v>0</v>
      </c>
      <c r="N21" s="17">
        <v>1.1000000000000001</v>
      </c>
      <c r="O21" s="18">
        <v>0.3</v>
      </c>
    </row>
    <row r="22" spans="4:15" x14ac:dyDescent="0.25">
      <c r="D22" s="68"/>
      <c r="E22" s="8" t="s">
        <v>26</v>
      </c>
      <c r="F22" s="9"/>
      <c r="G22" s="12">
        <v>280</v>
      </c>
      <c r="H22" s="14">
        <v>245</v>
      </c>
      <c r="I22" s="2">
        <v>32</v>
      </c>
      <c r="J22" s="2">
        <v>3</v>
      </c>
      <c r="K22" s="2">
        <v>0</v>
      </c>
      <c r="L22" s="2">
        <v>0</v>
      </c>
      <c r="M22" s="2">
        <v>0</v>
      </c>
      <c r="N22" s="17">
        <v>1.1000000000000001</v>
      </c>
      <c r="O22" s="18">
        <v>0.4</v>
      </c>
    </row>
    <row r="23" spans="4:15" x14ac:dyDescent="0.25">
      <c r="D23" s="68"/>
      <c r="E23" s="8" t="s">
        <v>27</v>
      </c>
      <c r="F23" s="9"/>
      <c r="G23" s="12">
        <v>172</v>
      </c>
      <c r="H23" s="14">
        <v>147</v>
      </c>
      <c r="I23" s="2">
        <v>22</v>
      </c>
      <c r="J23" s="2">
        <v>3</v>
      </c>
      <c r="K23" s="2">
        <v>0</v>
      </c>
      <c r="L23" s="2">
        <v>0</v>
      </c>
      <c r="M23" s="2">
        <v>0</v>
      </c>
      <c r="N23" s="17">
        <v>1.2</v>
      </c>
      <c r="O23" s="18">
        <v>0.4</v>
      </c>
    </row>
    <row r="24" spans="4:15" x14ac:dyDescent="0.25">
      <c r="D24" s="68"/>
      <c r="E24" s="8" t="s">
        <v>28</v>
      </c>
      <c r="F24" s="9"/>
      <c r="G24" s="12">
        <v>108</v>
      </c>
      <c r="H24" s="14">
        <v>98</v>
      </c>
      <c r="I24" s="2">
        <v>10</v>
      </c>
      <c r="J24" s="2">
        <v>0</v>
      </c>
      <c r="K24" s="2">
        <v>0</v>
      </c>
      <c r="L24" s="2">
        <v>0</v>
      </c>
      <c r="M24" s="2">
        <v>0</v>
      </c>
      <c r="N24" s="17">
        <v>1.1000000000000001</v>
      </c>
      <c r="O24" s="18">
        <v>0.3</v>
      </c>
    </row>
    <row r="25" spans="4:15" x14ac:dyDescent="0.25">
      <c r="D25" s="68"/>
      <c r="E25" s="8" t="s">
        <v>29</v>
      </c>
      <c r="F25" s="9"/>
      <c r="G25" s="12">
        <v>46</v>
      </c>
      <c r="H25" s="14">
        <v>41</v>
      </c>
      <c r="I25" s="2">
        <v>5</v>
      </c>
      <c r="J25" s="2">
        <v>0</v>
      </c>
      <c r="K25" s="2">
        <v>0</v>
      </c>
      <c r="L25" s="2">
        <v>0</v>
      </c>
      <c r="M25" s="2">
        <v>0</v>
      </c>
      <c r="N25" s="17">
        <v>1.1000000000000001</v>
      </c>
      <c r="O25" s="18">
        <v>0.3</v>
      </c>
    </row>
    <row r="26" spans="4:15" x14ac:dyDescent="0.25">
      <c r="D26" s="67" t="s">
        <v>30</v>
      </c>
      <c r="E26" s="10" t="s">
        <v>31</v>
      </c>
      <c r="F26" s="7"/>
      <c r="G26" s="11">
        <v>214</v>
      </c>
      <c r="H26" s="13">
        <v>184</v>
      </c>
      <c r="I26" s="1">
        <v>27</v>
      </c>
      <c r="J26" s="1">
        <v>3</v>
      </c>
      <c r="K26" s="1">
        <v>0</v>
      </c>
      <c r="L26" s="1">
        <v>0</v>
      </c>
      <c r="M26" s="1">
        <v>0</v>
      </c>
      <c r="N26" s="20">
        <v>1.2</v>
      </c>
      <c r="O26" s="21">
        <v>0.4</v>
      </c>
    </row>
    <row r="27" spans="4:15" x14ac:dyDescent="0.25">
      <c r="D27" s="68"/>
      <c r="E27" s="8" t="s">
        <v>32</v>
      </c>
      <c r="F27" s="9"/>
      <c r="G27" s="12">
        <v>204</v>
      </c>
      <c r="H27" s="14">
        <v>183</v>
      </c>
      <c r="I27" s="2">
        <v>21</v>
      </c>
      <c r="J27" s="2">
        <v>0</v>
      </c>
      <c r="K27" s="2">
        <v>0</v>
      </c>
      <c r="L27" s="2">
        <v>0</v>
      </c>
      <c r="M27" s="2">
        <v>0</v>
      </c>
      <c r="N27" s="17">
        <v>1.1000000000000001</v>
      </c>
      <c r="O27" s="18">
        <v>0.3</v>
      </c>
    </row>
    <row r="28" spans="4:15" x14ac:dyDescent="0.25">
      <c r="D28" s="67" t="s">
        <v>33</v>
      </c>
      <c r="E28" s="10" t="s">
        <v>34</v>
      </c>
      <c r="F28" s="7"/>
      <c r="G28" s="11">
        <v>325</v>
      </c>
      <c r="H28" s="13">
        <v>286</v>
      </c>
      <c r="I28" s="1">
        <v>37</v>
      </c>
      <c r="J28" s="1">
        <v>2</v>
      </c>
      <c r="K28" s="1">
        <v>0</v>
      </c>
      <c r="L28" s="1">
        <v>0</v>
      </c>
      <c r="M28" s="1">
        <v>0</v>
      </c>
      <c r="N28" s="20">
        <v>1.1000000000000001</v>
      </c>
      <c r="O28" s="21">
        <v>0.4</v>
      </c>
    </row>
    <row r="29" spans="4:15" x14ac:dyDescent="0.25">
      <c r="D29" s="68"/>
      <c r="E29" s="8" t="s">
        <v>35</v>
      </c>
      <c r="F29" s="9"/>
      <c r="G29" s="12">
        <v>42</v>
      </c>
      <c r="H29" s="14">
        <v>37</v>
      </c>
      <c r="I29" s="2">
        <v>5</v>
      </c>
      <c r="J29" s="2">
        <v>0</v>
      </c>
      <c r="K29" s="2">
        <v>0</v>
      </c>
      <c r="L29" s="2">
        <v>0</v>
      </c>
      <c r="M29" s="2">
        <v>0</v>
      </c>
      <c r="N29" s="17">
        <v>1.1000000000000001</v>
      </c>
      <c r="O29" s="18">
        <v>0.3</v>
      </c>
    </row>
    <row r="30" spans="4:15" x14ac:dyDescent="0.25">
      <c r="D30" s="68"/>
      <c r="E30" s="8" t="s">
        <v>36</v>
      </c>
      <c r="F30" s="9"/>
      <c r="G30" s="12">
        <v>37</v>
      </c>
      <c r="H30" s="14">
        <v>32</v>
      </c>
      <c r="I30" s="2">
        <v>4</v>
      </c>
      <c r="J30" s="2">
        <v>1</v>
      </c>
      <c r="K30" s="2">
        <v>0</v>
      </c>
      <c r="L30" s="2">
        <v>0</v>
      </c>
      <c r="M30" s="2">
        <v>0</v>
      </c>
      <c r="N30" s="17">
        <v>1.2</v>
      </c>
      <c r="O30" s="18">
        <v>0.4</v>
      </c>
    </row>
    <row r="31" spans="4:15" x14ac:dyDescent="0.25">
      <c r="D31" s="68"/>
      <c r="E31" s="8" t="s">
        <v>37</v>
      </c>
      <c r="F31" s="9"/>
      <c r="G31" s="12">
        <v>2</v>
      </c>
      <c r="H31" s="14">
        <v>2</v>
      </c>
      <c r="I31" s="2">
        <v>0</v>
      </c>
      <c r="J31" s="2">
        <v>0</v>
      </c>
      <c r="K31" s="2">
        <v>0</v>
      </c>
      <c r="L31" s="2">
        <v>0</v>
      </c>
      <c r="M31" s="2">
        <v>0</v>
      </c>
      <c r="N31" s="17">
        <v>1</v>
      </c>
      <c r="O31" s="18">
        <v>0</v>
      </c>
    </row>
    <row r="32" spans="4:15" x14ac:dyDescent="0.25">
      <c r="D32" s="68"/>
      <c r="E32" s="8" t="s">
        <v>38</v>
      </c>
      <c r="F32" s="9"/>
      <c r="G32" s="12">
        <v>12</v>
      </c>
      <c r="H32" s="14">
        <v>10</v>
      </c>
      <c r="I32" s="2">
        <v>2</v>
      </c>
      <c r="J32" s="2">
        <v>0</v>
      </c>
      <c r="K32" s="2">
        <v>0</v>
      </c>
      <c r="L32" s="2">
        <v>0</v>
      </c>
      <c r="M32" s="2">
        <v>0</v>
      </c>
      <c r="N32" s="17">
        <v>1.2</v>
      </c>
      <c r="O32" s="18">
        <v>0.4</v>
      </c>
    </row>
    <row r="33" spans="4:15" x14ac:dyDescent="0.25">
      <c r="D33" s="68"/>
      <c r="E33" s="8" t="s">
        <v>39</v>
      </c>
      <c r="F33" s="9"/>
      <c r="G33" s="12">
        <v>0</v>
      </c>
      <c r="H33" s="14">
        <v>0</v>
      </c>
      <c r="I33" s="2">
        <v>0</v>
      </c>
      <c r="J33" s="2">
        <v>0</v>
      </c>
      <c r="K33" s="2">
        <v>0</v>
      </c>
      <c r="L33" s="2">
        <v>0</v>
      </c>
      <c r="M33" s="2">
        <v>0</v>
      </c>
      <c r="N33" s="23">
        <v>0</v>
      </c>
      <c r="O33" s="22">
        <v>0</v>
      </c>
    </row>
    <row r="34" spans="4:15" x14ac:dyDescent="0.25">
      <c r="D34" s="67" t="s">
        <v>40</v>
      </c>
      <c r="E34" s="10" t="s">
        <v>41</v>
      </c>
      <c r="F34" s="7"/>
      <c r="G34" s="11">
        <v>214</v>
      </c>
      <c r="H34" s="13">
        <v>184</v>
      </c>
      <c r="I34" s="1">
        <v>27</v>
      </c>
      <c r="J34" s="1">
        <v>3</v>
      </c>
      <c r="K34" s="1">
        <v>0</v>
      </c>
      <c r="L34" s="1">
        <v>0</v>
      </c>
      <c r="M34" s="1">
        <v>0</v>
      </c>
      <c r="N34" s="20">
        <v>1.2</v>
      </c>
      <c r="O34" s="21">
        <v>0.4</v>
      </c>
    </row>
    <row r="35" spans="4:15" x14ac:dyDescent="0.25">
      <c r="D35" s="68"/>
      <c r="E35" s="8" t="s">
        <v>34</v>
      </c>
      <c r="F35" s="9"/>
      <c r="G35" s="12">
        <v>169</v>
      </c>
      <c r="H35" s="14">
        <v>146</v>
      </c>
      <c r="I35" s="2">
        <v>21</v>
      </c>
      <c r="J35" s="2">
        <v>2</v>
      </c>
      <c r="K35" s="2">
        <v>0</v>
      </c>
      <c r="L35" s="2">
        <v>0</v>
      </c>
      <c r="M35" s="2">
        <v>0</v>
      </c>
      <c r="N35" s="17">
        <v>1.1000000000000001</v>
      </c>
      <c r="O35" s="18">
        <v>0.4</v>
      </c>
    </row>
    <row r="36" spans="4:15" x14ac:dyDescent="0.25">
      <c r="D36" s="68"/>
      <c r="E36" s="8" t="s">
        <v>35</v>
      </c>
      <c r="F36" s="9"/>
      <c r="G36" s="12">
        <v>19</v>
      </c>
      <c r="H36" s="14">
        <v>18</v>
      </c>
      <c r="I36" s="2">
        <v>1</v>
      </c>
      <c r="J36" s="2">
        <v>0</v>
      </c>
      <c r="K36" s="2">
        <v>0</v>
      </c>
      <c r="L36" s="2">
        <v>0</v>
      </c>
      <c r="M36" s="2">
        <v>0</v>
      </c>
      <c r="N36" s="17">
        <v>1.1000000000000001</v>
      </c>
      <c r="O36" s="18">
        <v>0.2</v>
      </c>
    </row>
    <row r="37" spans="4:15" x14ac:dyDescent="0.25">
      <c r="D37" s="68"/>
      <c r="E37" s="8" t="s">
        <v>36</v>
      </c>
      <c r="F37" s="9"/>
      <c r="G37" s="12">
        <v>18</v>
      </c>
      <c r="H37" s="14">
        <v>14</v>
      </c>
      <c r="I37" s="2">
        <v>3</v>
      </c>
      <c r="J37" s="2">
        <v>1</v>
      </c>
      <c r="K37" s="2">
        <v>0</v>
      </c>
      <c r="L37" s="2">
        <v>0</v>
      </c>
      <c r="M37" s="2">
        <v>0</v>
      </c>
      <c r="N37" s="17">
        <v>1.3</v>
      </c>
      <c r="O37" s="18">
        <v>0.6</v>
      </c>
    </row>
    <row r="38" spans="4:15" x14ac:dyDescent="0.25">
      <c r="D38" s="68"/>
      <c r="E38" s="8" t="s">
        <v>38</v>
      </c>
      <c r="F38" s="9"/>
      <c r="G38" s="12">
        <v>7</v>
      </c>
      <c r="H38" s="14">
        <v>5</v>
      </c>
      <c r="I38" s="2">
        <v>2</v>
      </c>
      <c r="J38" s="2">
        <v>0</v>
      </c>
      <c r="K38" s="2">
        <v>0</v>
      </c>
      <c r="L38" s="2">
        <v>0</v>
      </c>
      <c r="M38" s="2">
        <v>0</v>
      </c>
      <c r="N38" s="17">
        <v>1.3</v>
      </c>
      <c r="O38" s="18">
        <v>0.5</v>
      </c>
    </row>
    <row r="39" spans="4:15" x14ac:dyDescent="0.25">
      <c r="D39" s="68"/>
      <c r="E39" s="8" t="s">
        <v>37</v>
      </c>
      <c r="F39" s="9"/>
      <c r="G39" s="12">
        <v>1</v>
      </c>
      <c r="H39" s="14">
        <v>1</v>
      </c>
      <c r="I39" s="2">
        <v>0</v>
      </c>
      <c r="J39" s="2">
        <v>0</v>
      </c>
      <c r="K39" s="2">
        <v>0</v>
      </c>
      <c r="L39" s="2">
        <v>0</v>
      </c>
      <c r="M39" s="2">
        <v>0</v>
      </c>
      <c r="N39" s="17">
        <v>1</v>
      </c>
      <c r="O39" s="18">
        <v>0</v>
      </c>
    </row>
    <row r="40" spans="4:15" x14ac:dyDescent="0.25">
      <c r="D40" s="68"/>
      <c r="E40" s="8" t="s">
        <v>39</v>
      </c>
      <c r="F40" s="9"/>
      <c r="G40" s="12">
        <v>0</v>
      </c>
      <c r="H40" s="14">
        <v>0</v>
      </c>
      <c r="I40" s="2">
        <v>0</v>
      </c>
      <c r="J40" s="2">
        <v>0</v>
      </c>
      <c r="K40" s="2">
        <v>0</v>
      </c>
      <c r="L40" s="2">
        <v>0</v>
      </c>
      <c r="M40" s="2">
        <v>0</v>
      </c>
      <c r="N40" s="23">
        <v>0</v>
      </c>
      <c r="O40" s="22">
        <v>0</v>
      </c>
    </row>
    <row r="41" spans="4:15" x14ac:dyDescent="0.25">
      <c r="D41" s="68"/>
      <c r="E41" s="8" t="s">
        <v>42</v>
      </c>
      <c r="F41" s="9"/>
      <c r="G41" s="12">
        <v>204</v>
      </c>
      <c r="H41" s="14">
        <v>183</v>
      </c>
      <c r="I41" s="2">
        <v>21</v>
      </c>
      <c r="J41" s="2">
        <v>0</v>
      </c>
      <c r="K41" s="2">
        <v>0</v>
      </c>
      <c r="L41" s="2">
        <v>0</v>
      </c>
      <c r="M41" s="2">
        <v>0</v>
      </c>
      <c r="N41" s="17">
        <v>1.1000000000000001</v>
      </c>
      <c r="O41" s="18">
        <v>0.3</v>
      </c>
    </row>
    <row r="42" spans="4:15" x14ac:dyDescent="0.25">
      <c r="D42" s="68"/>
      <c r="E42" s="8" t="s">
        <v>34</v>
      </c>
      <c r="F42" s="9"/>
      <c r="G42" s="12">
        <v>156</v>
      </c>
      <c r="H42" s="14">
        <v>140</v>
      </c>
      <c r="I42" s="2">
        <v>16</v>
      </c>
      <c r="J42" s="2">
        <v>0</v>
      </c>
      <c r="K42" s="2">
        <v>0</v>
      </c>
      <c r="L42" s="2">
        <v>0</v>
      </c>
      <c r="M42" s="2">
        <v>0</v>
      </c>
      <c r="N42" s="17">
        <v>1.1000000000000001</v>
      </c>
      <c r="O42" s="18">
        <v>0.3</v>
      </c>
    </row>
    <row r="43" spans="4:15" x14ac:dyDescent="0.25">
      <c r="D43" s="68"/>
      <c r="E43" s="8" t="s">
        <v>35</v>
      </c>
      <c r="F43" s="9"/>
      <c r="G43" s="12">
        <v>23</v>
      </c>
      <c r="H43" s="14">
        <v>19</v>
      </c>
      <c r="I43" s="2">
        <v>4</v>
      </c>
      <c r="J43" s="2">
        <v>0</v>
      </c>
      <c r="K43" s="2">
        <v>0</v>
      </c>
      <c r="L43" s="2">
        <v>0</v>
      </c>
      <c r="M43" s="2">
        <v>0</v>
      </c>
      <c r="N43" s="17">
        <v>1.2</v>
      </c>
      <c r="O43" s="18">
        <v>0.4</v>
      </c>
    </row>
    <row r="44" spans="4:15" x14ac:dyDescent="0.25">
      <c r="D44" s="68"/>
      <c r="E44" s="8" t="s">
        <v>36</v>
      </c>
      <c r="F44" s="9"/>
      <c r="G44" s="12">
        <v>19</v>
      </c>
      <c r="H44" s="14">
        <v>18</v>
      </c>
      <c r="I44" s="2">
        <v>1</v>
      </c>
      <c r="J44" s="2">
        <v>0</v>
      </c>
      <c r="K44" s="2">
        <v>0</v>
      </c>
      <c r="L44" s="2">
        <v>0</v>
      </c>
      <c r="M44" s="2">
        <v>0</v>
      </c>
      <c r="N44" s="17">
        <v>1.1000000000000001</v>
      </c>
      <c r="O44" s="18">
        <v>0.2</v>
      </c>
    </row>
    <row r="45" spans="4:15" x14ac:dyDescent="0.25">
      <c r="D45" s="68"/>
      <c r="E45" s="8" t="s">
        <v>38</v>
      </c>
      <c r="F45" s="9"/>
      <c r="G45" s="12">
        <v>5</v>
      </c>
      <c r="H45" s="14">
        <v>5</v>
      </c>
      <c r="I45" s="2">
        <v>0</v>
      </c>
      <c r="J45" s="2">
        <v>0</v>
      </c>
      <c r="K45" s="2">
        <v>0</v>
      </c>
      <c r="L45" s="2">
        <v>0</v>
      </c>
      <c r="M45" s="2">
        <v>0</v>
      </c>
      <c r="N45" s="17">
        <v>1</v>
      </c>
      <c r="O45" s="18">
        <v>0</v>
      </c>
    </row>
    <row r="46" spans="4:15" x14ac:dyDescent="0.25">
      <c r="D46" s="68"/>
      <c r="E46" s="8" t="s">
        <v>37</v>
      </c>
      <c r="F46" s="9"/>
      <c r="G46" s="12">
        <v>1</v>
      </c>
      <c r="H46" s="14">
        <v>1</v>
      </c>
      <c r="I46" s="2">
        <v>0</v>
      </c>
      <c r="J46" s="2">
        <v>0</v>
      </c>
      <c r="K46" s="2">
        <v>0</v>
      </c>
      <c r="L46" s="2">
        <v>0</v>
      </c>
      <c r="M46" s="2">
        <v>0</v>
      </c>
      <c r="N46" s="17">
        <v>1</v>
      </c>
      <c r="O46" s="18">
        <v>0</v>
      </c>
    </row>
    <row r="47" spans="4:15" x14ac:dyDescent="0.25">
      <c r="D47" s="68"/>
      <c r="E47" s="8" t="s">
        <v>39</v>
      </c>
      <c r="F47" s="9"/>
      <c r="G47" s="12">
        <v>0</v>
      </c>
      <c r="H47" s="14">
        <v>0</v>
      </c>
      <c r="I47" s="2">
        <v>0</v>
      </c>
      <c r="J47" s="2">
        <v>0</v>
      </c>
      <c r="K47" s="2">
        <v>0</v>
      </c>
      <c r="L47" s="2">
        <v>0</v>
      </c>
      <c r="M47" s="2">
        <v>0</v>
      </c>
      <c r="N47" s="23">
        <v>0</v>
      </c>
      <c r="O47" s="22">
        <v>0</v>
      </c>
    </row>
    <row r="48" spans="4:15" x14ac:dyDescent="0.25">
      <c r="D48" s="67" t="s">
        <v>43</v>
      </c>
      <c r="E48" s="10" t="s">
        <v>44</v>
      </c>
      <c r="F48" s="7"/>
      <c r="G48" s="11">
        <v>91</v>
      </c>
      <c r="H48" s="13">
        <v>79</v>
      </c>
      <c r="I48" s="1">
        <v>11</v>
      </c>
      <c r="J48" s="1">
        <v>1</v>
      </c>
      <c r="K48" s="1">
        <v>0</v>
      </c>
      <c r="L48" s="1">
        <v>0</v>
      </c>
      <c r="M48" s="1">
        <v>0</v>
      </c>
      <c r="N48" s="20">
        <v>1.1000000000000001</v>
      </c>
      <c r="O48" s="21">
        <v>0.4</v>
      </c>
    </row>
    <row r="49" spans="4:15" x14ac:dyDescent="0.25">
      <c r="D49" s="68"/>
      <c r="E49" s="8" t="s">
        <v>45</v>
      </c>
      <c r="F49" s="9"/>
      <c r="G49" s="12">
        <v>40</v>
      </c>
      <c r="H49" s="14">
        <v>33</v>
      </c>
      <c r="I49" s="2">
        <v>6</v>
      </c>
      <c r="J49" s="2">
        <v>1</v>
      </c>
      <c r="K49" s="2">
        <v>0</v>
      </c>
      <c r="L49" s="2">
        <v>0</v>
      </c>
      <c r="M49" s="2">
        <v>0</v>
      </c>
      <c r="N49" s="17">
        <v>1.2</v>
      </c>
      <c r="O49" s="18">
        <v>0.5</v>
      </c>
    </row>
    <row r="50" spans="4:15" x14ac:dyDescent="0.25">
      <c r="D50" s="68"/>
      <c r="E50" s="8" t="s">
        <v>46</v>
      </c>
      <c r="F50" s="9"/>
      <c r="G50" s="12">
        <v>51</v>
      </c>
      <c r="H50" s="14">
        <v>46</v>
      </c>
      <c r="I50" s="2">
        <v>5</v>
      </c>
      <c r="J50" s="2">
        <v>0</v>
      </c>
      <c r="K50" s="2">
        <v>0</v>
      </c>
      <c r="L50" s="2">
        <v>0</v>
      </c>
      <c r="M50" s="2">
        <v>0</v>
      </c>
      <c r="N50" s="17">
        <v>1.1000000000000001</v>
      </c>
      <c r="O50" s="18">
        <v>0.3</v>
      </c>
    </row>
    <row r="51" spans="4:15" x14ac:dyDescent="0.25">
      <c r="D51" s="68"/>
      <c r="E51" s="8" t="s">
        <v>47</v>
      </c>
      <c r="F51" s="9"/>
      <c r="G51" s="12">
        <v>325</v>
      </c>
      <c r="H51" s="14">
        <v>286</v>
      </c>
      <c r="I51" s="2">
        <v>37</v>
      </c>
      <c r="J51" s="2">
        <v>2</v>
      </c>
      <c r="K51" s="2">
        <v>0</v>
      </c>
      <c r="L51" s="2">
        <v>0</v>
      </c>
      <c r="M51" s="2">
        <v>0</v>
      </c>
      <c r="N51" s="17">
        <v>1.1000000000000001</v>
      </c>
      <c r="O51" s="18">
        <v>0.4</v>
      </c>
    </row>
    <row r="52" spans="4:15" x14ac:dyDescent="0.25">
      <c r="D52" s="68"/>
      <c r="E52" s="8" t="s">
        <v>48</v>
      </c>
      <c r="F52" s="9"/>
      <c r="G52" s="12">
        <v>43</v>
      </c>
      <c r="H52" s="14">
        <v>38</v>
      </c>
      <c r="I52" s="2">
        <v>5</v>
      </c>
      <c r="J52" s="2">
        <v>0</v>
      </c>
      <c r="K52" s="2">
        <v>0</v>
      </c>
      <c r="L52" s="2">
        <v>0</v>
      </c>
      <c r="M52" s="2">
        <v>0</v>
      </c>
      <c r="N52" s="17">
        <v>1.1000000000000001</v>
      </c>
      <c r="O52" s="18">
        <v>0.3</v>
      </c>
    </row>
    <row r="53" spans="4:15" x14ac:dyDescent="0.25">
      <c r="D53" s="68"/>
      <c r="E53" s="8" t="s">
        <v>49</v>
      </c>
      <c r="F53" s="9"/>
      <c r="G53" s="12">
        <v>52</v>
      </c>
      <c r="H53" s="14">
        <v>48</v>
      </c>
      <c r="I53" s="2">
        <v>4</v>
      </c>
      <c r="J53" s="2">
        <v>0</v>
      </c>
      <c r="K53" s="2">
        <v>0</v>
      </c>
      <c r="L53" s="2">
        <v>0</v>
      </c>
      <c r="M53" s="2">
        <v>0</v>
      </c>
      <c r="N53" s="17">
        <v>1.1000000000000001</v>
      </c>
      <c r="O53" s="18">
        <v>0.3</v>
      </c>
    </row>
    <row r="54" spans="4:15" x14ac:dyDescent="0.25">
      <c r="D54" s="68"/>
      <c r="E54" s="8" t="s">
        <v>50</v>
      </c>
      <c r="F54" s="9"/>
      <c r="G54" s="12">
        <v>43</v>
      </c>
      <c r="H54" s="14">
        <v>37</v>
      </c>
      <c r="I54" s="2">
        <v>6</v>
      </c>
      <c r="J54" s="2">
        <v>0</v>
      </c>
      <c r="K54" s="2">
        <v>0</v>
      </c>
      <c r="L54" s="2">
        <v>0</v>
      </c>
      <c r="M54" s="2">
        <v>0</v>
      </c>
      <c r="N54" s="17">
        <v>1.1000000000000001</v>
      </c>
      <c r="O54" s="18">
        <v>0.4</v>
      </c>
    </row>
    <row r="55" spans="4:15" x14ac:dyDescent="0.25">
      <c r="D55" s="68"/>
      <c r="E55" s="8" t="s">
        <v>51</v>
      </c>
      <c r="F55" s="9"/>
      <c r="G55" s="12">
        <v>42</v>
      </c>
      <c r="H55" s="14">
        <v>37</v>
      </c>
      <c r="I55" s="2">
        <v>5</v>
      </c>
      <c r="J55" s="2">
        <v>0</v>
      </c>
      <c r="K55" s="2">
        <v>0</v>
      </c>
      <c r="L55" s="2">
        <v>0</v>
      </c>
      <c r="M55" s="2">
        <v>0</v>
      </c>
      <c r="N55" s="17">
        <v>1.1000000000000001</v>
      </c>
      <c r="O55" s="18">
        <v>0.3</v>
      </c>
    </row>
    <row r="56" spans="4:15" x14ac:dyDescent="0.25">
      <c r="D56" s="68"/>
      <c r="E56" s="8" t="s">
        <v>52</v>
      </c>
      <c r="F56" s="9"/>
      <c r="G56" s="12">
        <v>78</v>
      </c>
      <c r="H56" s="14">
        <v>68</v>
      </c>
      <c r="I56" s="2">
        <v>9</v>
      </c>
      <c r="J56" s="2">
        <v>1</v>
      </c>
      <c r="K56" s="2">
        <v>0</v>
      </c>
      <c r="L56" s="2">
        <v>0</v>
      </c>
      <c r="M56" s="2">
        <v>0</v>
      </c>
      <c r="N56" s="17">
        <v>1.1000000000000001</v>
      </c>
      <c r="O56" s="18">
        <v>0.4</v>
      </c>
    </row>
    <row r="57" spans="4:15" x14ac:dyDescent="0.25">
      <c r="D57" s="68"/>
      <c r="E57" s="8" t="s">
        <v>53</v>
      </c>
      <c r="F57" s="9"/>
      <c r="G57" s="12">
        <v>67</v>
      </c>
      <c r="H57" s="14">
        <v>58</v>
      </c>
      <c r="I57" s="2">
        <v>8</v>
      </c>
      <c r="J57" s="2">
        <v>1</v>
      </c>
      <c r="K57" s="2">
        <v>0</v>
      </c>
      <c r="L57" s="2">
        <v>0</v>
      </c>
      <c r="M57" s="2">
        <v>0</v>
      </c>
      <c r="N57" s="17">
        <v>1.1000000000000001</v>
      </c>
      <c r="O57" s="18">
        <v>0.4</v>
      </c>
    </row>
    <row r="58" spans="4:15" x14ac:dyDescent="0.25">
      <c r="D58" s="68"/>
      <c r="E58" s="8" t="s">
        <v>37</v>
      </c>
      <c r="F58" s="9"/>
      <c r="G58" s="12">
        <v>2</v>
      </c>
      <c r="H58" s="14">
        <v>2</v>
      </c>
      <c r="I58" s="2">
        <v>0</v>
      </c>
      <c r="J58" s="2">
        <v>0</v>
      </c>
      <c r="K58" s="2">
        <v>0</v>
      </c>
      <c r="L58" s="2">
        <v>0</v>
      </c>
      <c r="M58" s="2">
        <v>0</v>
      </c>
      <c r="N58" s="17">
        <v>1</v>
      </c>
      <c r="O58" s="18">
        <v>0</v>
      </c>
    </row>
    <row r="59" spans="4:15" x14ac:dyDescent="0.25">
      <c r="D59" s="69"/>
      <c r="E59" s="35" t="s">
        <v>39</v>
      </c>
      <c r="F59" s="31"/>
      <c r="G59" s="25">
        <v>0</v>
      </c>
      <c r="H59" s="39">
        <v>0</v>
      </c>
      <c r="I59" s="6">
        <v>0</v>
      </c>
      <c r="J59" s="6">
        <v>0</v>
      </c>
      <c r="K59" s="6">
        <v>0</v>
      </c>
      <c r="L59" s="6">
        <v>0</v>
      </c>
      <c r="M59" s="6">
        <v>0</v>
      </c>
      <c r="N59" s="45">
        <v>0</v>
      </c>
      <c r="O59" s="42">
        <v>0</v>
      </c>
    </row>
  </sheetData>
  <mergeCells count="7">
    <mergeCell ref="D34:D47"/>
    <mergeCell ref="D48:D59"/>
    <mergeCell ref="D8:F9"/>
    <mergeCell ref="D11:D18"/>
    <mergeCell ref="D19:D25"/>
    <mergeCell ref="D26:D27"/>
    <mergeCell ref="D28:D33"/>
  </mergeCells>
  <phoneticPr fontId="4"/>
  <pageMargins left="0.7" right="0.7" top="0.75" bottom="0.75" header="0.3" footer="0.3"/>
  <pageSetup paperSize="9" scale="63" pageOrder="overThenDown" orientation="landscape"/>
  <headerFooter>
    <oddFooter>&amp;CN(36)</oddFooter>
  </headerFooter>
  <rowBreaks count="1" manualBreakCount="1">
    <brk id="59" max="16383" man="1"/>
  </rowBreaks>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4:O59"/>
  <sheetViews>
    <sheetView workbookViewId="0"/>
  </sheetViews>
  <sheetFormatPr defaultColWidth="8.8984375" defaultRowHeight="12.6" x14ac:dyDescent="0.25"/>
  <cols>
    <col min="1" max="1" width="3.59765625" style="24" customWidth="1"/>
    <col min="2" max="2" width="4.59765625" style="24" customWidth="1"/>
    <col min="3" max="4" width="7.59765625" style="24" customWidth="1"/>
    <col min="5" max="5" width="16.59765625" style="24" customWidth="1"/>
    <col min="6" max="6" width="5.59765625" style="24" customWidth="1"/>
    <col min="7" max="15" width="8.59765625" style="24" customWidth="1"/>
    <col min="16" max="16384" width="8.8984375" style="24"/>
  </cols>
  <sheetData>
    <row r="4" spans="2:15" x14ac:dyDescent="0.25">
      <c r="B4" s="32" t="str">
        <f xml:space="preserve"> HYPERLINK("#'目次'!B43", "[37]")</f>
        <v>[37]</v>
      </c>
      <c r="C4" s="19" t="s">
        <v>608</v>
      </c>
    </row>
    <row r="5" spans="2:15" x14ac:dyDescent="0.25">
      <c r="C5" s="24" t="s">
        <v>609</v>
      </c>
    </row>
    <row r="7" spans="2:15" x14ac:dyDescent="0.25">
      <c r="C7" s="19" t="s">
        <v>11</v>
      </c>
    </row>
    <row r="8" spans="2:15" x14ac:dyDescent="0.25">
      <c r="D8" s="63"/>
      <c r="E8" s="64"/>
      <c r="F8" s="64"/>
      <c r="G8" s="38" t="s">
        <v>12</v>
      </c>
      <c r="H8" s="33" t="s">
        <v>565</v>
      </c>
      <c r="I8" s="5" t="s">
        <v>566</v>
      </c>
      <c r="J8" s="5" t="s">
        <v>567</v>
      </c>
      <c r="K8" s="5" t="s">
        <v>568</v>
      </c>
      <c r="L8" s="5" t="s">
        <v>601</v>
      </c>
      <c r="M8" s="5" t="s">
        <v>231</v>
      </c>
      <c r="N8" s="5" t="s">
        <v>576</v>
      </c>
      <c r="O8" s="29" t="s">
        <v>245</v>
      </c>
    </row>
    <row r="9" spans="2:15" x14ac:dyDescent="0.25">
      <c r="D9" s="65"/>
      <c r="E9" s="66"/>
      <c r="F9" s="66"/>
      <c r="G9" s="37"/>
      <c r="H9" s="34"/>
      <c r="I9" s="4"/>
      <c r="J9" s="4"/>
      <c r="K9" s="4"/>
      <c r="L9" s="4"/>
      <c r="M9" s="4"/>
      <c r="N9" s="4"/>
      <c r="O9" s="26"/>
    </row>
    <row r="10" spans="2:15" x14ac:dyDescent="0.25">
      <c r="D10" s="30"/>
      <c r="E10" s="28" t="s">
        <v>12</v>
      </c>
      <c r="F10" s="36"/>
      <c r="G10" s="27">
        <v>403</v>
      </c>
      <c r="H10" s="3">
        <v>368</v>
      </c>
      <c r="I10" s="3">
        <v>32</v>
      </c>
      <c r="J10" s="3">
        <v>1</v>
      </c>
      <c r="K10" s="3">
        <v>2</v>
      </c>
      <c r="L10" s="3">
        <v>0</v>
      </c>
      <c r="M10" s="3">
        <v>0</v>
      </c>
      <c r="N10" s="44">
        <v>1.1000000000000001</v>
      </c>
      <c r="O10" s="43">
        <v>0.4</v>
      </c>
    </row>
    <row r="11" spans="2:15" x14ac:dyDescent="0.25">
      <c r="D11" s="67" t="s">
        <v>21</v>
      </c>
      <c r="E11" s="10" t="s">
        <v>13</v>
      </c>
      <c r="F11" s="7"/>
      <c r="G11" s="11">
        <v>14</v>
      </c>
      <c r="H11" s="13">
        <v>12</v>
      </c>
      <c r="I11" s="1">
        <v>2</v>
      </c>
      <c r="J11" s="1">
        <v>0</v>
      </c>
      <c r="K11" s="1">
        <v>0</v>
      </c>
      <c r="L11" s="1">
        <v>0</v>
      </c>
      <c r="M11" s="1">
        <v>0</v>
      </c>
      <c r="N11" s="20">
        <v>1.1000000000000001</v>
      </c>
      <c r="O11" s="21">
        <v>0.4</v>
      </c>
    </row>
    <row r="12" spans="2:15" x14ac:dyDescent="0.25">
      <c r="D12" s="68"/>
      <c r="E12" s="8" t="s">
        <v>14</v>
      </c>
      <c r="F12" s="9"/>
      <c r="G12" s="12">
        <v>32</v>
      </c>
      <c r="H12" s="14">
        <v>29</v>
      </c>
      <c r="I12" s="2">
        <v>3</v>
      </c>
      <c r="J12" s="2">
        <v>0</v>
      </c>
      <c r="K12" s="2">
        <v>0</v>
      </c>
      <c r="L12" s="2">
        <v>0</v>
      </c>
      <c r="M12" s="2">
        <v>0</v>
      </c>
      <c r="N12" s="17">
        <v>1.1000000000000001</v>
      </c>
      <c r="O12" s="18">
        <v>0.3</v>
      </c>
    </row>
    <row r="13" spans="2:15" x14ac:dyDescent="0.25">
      <c r="D13" s="68"/>
      <c r="E13" s="8" t="s">
        <v>15</v>
      </c>
      <c r="F13" s="9"/>
      <c r="G13" s="12">
        <v>99</v>
      </c>
      <c r="H13" s="14">
        <v>92</v>
      </c>
      <c r="I13" s="2">
        <v>7</v>
      </c>
      <c r="J13" s="2">
        <v>0</v>
      </c>
      <c r="K13" s="2">
        <v>0</v>
      </c>
      <c r="L13" s="2">
        <v>0</v>
      </c>
      <c r="M13" s="2">
        <v>0</v>
      </c>
      <c r="N13" s="17">
        <v>1.1000000000000001</v>
      </c>
      <c r="O13" s="18">
        <v>0.3</v>
      </c>
    </row>
    <row r="14" spans="2:15" x14ac:dyDescent="0.25">
      <c r="D14" s="68"/>
      <c r="E14" s="8" t="s">
        <v>16</v>
      </c>
      <c r="F14" s="9"/>
      <c r="G14" s="12">
        <v>91</v>
      </c>
      <c r="H14" s="14">
        <v>83</v>
      </c>
      <c r="I14" s="2">
        <v>8</v>
      </c>
      <c r="J14" s="2">
        <v>0</v>
      </c>
      <c r="K14" s="2">
        <v>0</v>
      </c>
      <c r="L14" s="2">
        <v>0</v>
      </c>
      <c r="M14" s="2">
        <v>0</v>
      </c>
      <c r="N14" s="17">
        <v>1.1000000000000001</v>
      </c>
      <c r="O14" s="18">
        <v>0.3</v>
      </c>
    </row>
    <row r="15" spans="2:15" x14ac:dyDescent="0.25">
      <c r="D15" s="68"/>
      <c r="E15" s="8" t="s">
        <v>17</v>
      </c>
      <c r="F15" s="9"/>
      <c r="G15" s="12">
        <v>53</v>
      </c>
      <c r="H15" s="14">
        <v>49</v>
      </c>
      <c r="I15" s="2">
        <v>3</v>
      </c>
      <c r="J15" s="2">
        <v>0</v>
      </c>
      <c r="K15" s="2">
        <v>1</v>
      </c>
      <c r="L15" s="2">
        <v>0</v>
      </c>
      <c r="M15" s="2">
        <v>0</v>
      </c>
      <c r="N15" s="17">
        <v>1.1000000000000001</v>
      </c>
      <c r="O15" s="18">
        <v>0.5</v>
      </c>
    </row>
    <row r="16" spans="2:15" x14ac:dyDescent="0.25">
      <c r="D16" s="68"/>
      <c r="E16" s="8" t="s">
        <v>18</v>
      </c>
      <c r="F16" s="9"/>
      <c r="G16" s="12">
        <v>33</v>
      </c>
      <c r="H16" s="14">
        <v>29</v>
      </c>
      <c r="I16" s="2">
        <v>4</v>
      </c>
      <c r="J16" s="2">
        <v>0</v>
      </c>
      <c r="K16" s="2">
        <v>0</v>
      </c>
      <c r="L16" s="2">
        <v>0</v>
      </c>
      <c r="M16" s="2">
        <v>0</v>
      </c>
      <c r="N16" s="17">
        <v>1.1000000000000001</v>
      </c>
      <c r="O16" s="18">
        <v>0.3</v>
      </c>
    </row>
    <row r="17" spans="4:15" x14ac:dyDescent="0.25">
      <c r="D17" s="68"/>
      <c r="E17" s="8" t="s">
        <v>19</v>
      </c>
      <c r="F17" s="9"/>
      <c r="G17" s="12">
        <v>10</v>
      </c>
      <c r="H17" s="14">
        <v>10</v>
      </c>
      <c r="I17" s="2">
        <v>0</v>
      </c>
      <c r="J17" s="2">
        <v>0</v>
      </c>
      <c r="K17" s="2">
        <v>0</v>
      </c>
      <c r="L17" s="2">
        <v>0</v>
      </c>
      <c r="M17" s="2">
        <v>0</v>
      </c>
      <c r="N17" s="17">
        <v>1</v>
      </c>
      <c r="O17" s="18">
        <v>0</v>
      </c>
    </row>
    <row r="18" spans="4:15" x14ac:dyDescent="0.25">
      <c r="D18" s="68"/>
      <c r="E18" s="8" t="s">
        <v>20</v>
      </c>
      <c r="F18" s="9"/>
      <c r="G18" s="12">
        <v>71</v>
      </c>
      <c r="H18" s="14">
        <v>64</v>
      </c>
      <c r="I18" s="2">
        <v>5</v>
      </c>
      <c r="J18" s="2">
        <v>1</v>
      </c>
      <c r="K18" s="2">
        <v>1</v>
      </c>
      <c r="L18" s="2">
        <v>0</v>
      </c>
      <c r="M18" s="2">
        <v>0</v>
      </c>
      <c r="N18" s="17">
        <v>1.1000000000000001</v>
      </c>
      <c r="O18" s="18">
        <v>0.5</v>
      </c>
    </row>
    <row r="19" spans="4:15" x14ac:dyDescent="0.25">
      <c r="D19" s="67" t="s">
        <v>22</v>
      </c>
      <c r="E19" s="10" t="s">
        <v>23</v>
      </c>
      <c r="F19" s="7"/>
      <c r="G19" s="11">
        <v>84</v>
      </c>
      <c r="H19" s="13">
        <v>76</v>
      </c>
      <c r="I19" s="1">
        <v>8</v>
      </c>
      <c r="J19" s="1">
        <v>0</v>
      </c>
      <c r="K19" s="1">
        <v>0</v>
      </c>
      <c r="L19" s="1">
        <v>0</v>
      </c>
      <c r="M19" s="1">
        <v>0</v>
      </c>
      <c r="N19" s="20">
        <v>1.1000000000000001</v>
      </c>
      <c r="O19" s="21">
        <v>0.3</v>
      </c>
    </row>
    <row r="20" spans="4:15" x14ac:dyDescent="0.25">
      <c r="D20" s="68"/>
      <c r="E20" s="8" t="s">
        <v>24</v>
      </c>
      <c r="F20" s="9"/>
      <c r="G20" s="12">
        <v>13</v>
      </c>
      <c r="H20" s="14">
        <v>13</v>
      </c>
      <c r="I20" s="2">
        <v>0</v>
      </c>
      <c r="J20" s="2">
        <v>0</v>
      </c>
      <c r="K20" s="2">
        <v>0</v>
      </c>
      <c r="L20" s="2">
        <v>0</v>
      </c>
      <c r="M20" s="2">
        <v>0</v>
      </c>
      <c r="N20" s="17">
        <v>1</v>
      </c>
      <c r="O20" s="18">
        <v>0</v>
      </c>
    </row>
    <row r="21" spans="4:15" x14ac:dyDescent="0.25">
      <c r="D21" s="68"/>
      <c r="E21" s="8" t="s">
        <v>25</v>
      </c>
      <c r="F21" s="9"/>
      <c r="G21" s="12">
        <v>71</v>
      </c>
      <c r="H21" s="14">
        <v>63</v>
      </c>
      <c r="I21" s="2">
        <v>8</v>
      </c>
      <c r="J21" s="2">
        <v>0</v>
      </c>
      <c r="K21" s="2">
        <v>0</v>
      </c>
      <c r="L21" s="2">
        <v>0</v>
      </c>
      <c r="M21" s="2">
        <v>0</v>
      </c>
      <c r="N21" s="17">
        <v>1.1000000000000001</v>
      </c>
      <c r="O21" s="18">
        <v>0.3</v>
      </c>
    </row>
    <row r="22" spans="4:15" x14ac:dyDescent="0.25">
      <c r="D22" s="68"/>
      <c r="E22" s="8" t="s">
        <v>26</v>
      </c>
      <c r="F22" s="9"/>
      <c r="G22" s="12">
        <v>276</v>
      </c>
      <c r="H22" s="14">
        <v>254</v>
      </c>
      <c r="I22" s="2">
        <v>20</v>
      </c>
      <c r="J22" s="2">
        <v>1</v>
      </c>
      <c r="K22" s="2">
        <v>1</v>
      </c>
      <c r="L22" s="2">
        <v>0</v>
      </c>
      <c r="M22" s="2">
        <v>0</v>
      </c>
      <c r="N22" s="17">
        <v>1.1000000000000001</v>
      </c>
      <c r="O22" s="18">
        <v>0.3</v>
      </c>
    </row>
    <row r="23" spans="4:15" x14ac:dyDescent="0.25">
      <c r="D23" s="68"/>
      <c r="E23" s="8" t="s">
        <v>27</v>
      </c>
      <c r="F23" s="9"/>
      <c r="G23" s="12">
        <v>179</v>
      </c>
      <c r="H23" s="14">
        <v>167</v>
      </c>
      <c r="I23" s="2">
        <v>11</v>
      </c>
      <c r="J23" s="2">
        <v>1</v>
      </c>
      <c r="K23" s="2">
        <v>0</v>
      </c>
      <c r="L23" s="2">
        <v>0</v>
      </c>
      <c r="M23" s="2">
        <v>0</v>
      </c>
      <c r="N23" s="17">
        <v>1.1000000000000001</v>
      </c>
      <c r="O23" s="18">
        <v>0.3</v>
      </c>
    </row>
    <row r="24" spans="4:15" x14ac:dyDescent="0.25">
      <c r="D24" s="68"/>
      <c r="E24" s="8" t="s">
        <v>28</v>
      </c>
      <c r="F24" s="9"/>
      <c r="G24" s="12">
        <v>97</v>
      </c>
      <c r="H24" s="14">
        <v>87</v>
      </c>
      <c r="I24" s="2">
        <v>9</v>
      </c>
      <c r="J24" s="2">
        <v>0</v>
      </c>
      <c r="K24" s="2">
        <v>1</v>
      </c>
      <c r="L24" s="2">
        <v>0</v>
      </c>
      <c r="M24" s="2">
        <v>0</v>
      </c>
      <c r="N24" s="17">
        <v>1.1000000000000001</v>
      </c>
      <c r="O24" s="18">
        <v>0.4</v>
      </c>
    </row>
    <row r="25" spans="4:15" x14ac:dyDescent="0.25">
      <c r="D25" s="68"/>
      <c r="E25" s="8" t="s">
        <v>29</v>
      </c>
      <c r="F25" s="9"/>
      <c r="G25" s="12">
        <v>43</v>
      </c>
      <c r="H25" s="14">
        <v>38</v>
      </c>
      <c r="I25" s="2">
        <v>4</v>
      </c>
      <c r="J25" s="2">
        <v>0</v>
      </c>
      <c r="K25" s="2">
        <v>1</v>
      </c>
      <c r="L25" s="2">
        <v>0</v>
      </c>
      <c r="M25" s="2">
        <v>0</v>
      </c>
      <c r="N25" s="17">
        <v>1.2</v>
      </c>
      <c r="O25" s="18">
        <v>0.5</v>
      </c>
    </row>
    <row r="26" spans="4:15" x14ac:dyDescent="0.25">
      <c r="D26" s="67" t="s">
        <v>30</v>
      </c>
      <c r="E26" s="10" t="s">
        <v>31</v>
      </c>
      <c r="F26" s="7"/>
      <c r="G26" s="11">
        <v>187</v>
      </c>
      <c r="H26" s="13">
        <v>172</v>
      </c>
      <c r="I26" s="1">
        <v>13</v>
      </c>
      <c r="J26" s="1">
        <v>1</v>
      </c>
      <c r="K26" s="1">
        <v>1</v>
      </c>
      <c r="L26" s="1">
        <v>0</v>
      </c>
      <c r="M26" s="1">
        <v>0</v>
      </c>
      <c r="N26" s="20">
        <v>1.1000000000000001</v>
      </c>
      <c r="O26" s="21">
        <v>0.4</v>
      </c>
    </row>
    <row r="27" spans="4:15" x14ac:dyDescent="0.25">
      <c r="D27" s="68"/>
      <c r="E27" s="8" t="s">
        <v>32</v>
      </c>
      <c r="F27" s="9"/>
      <c r="G27" s="12">
        <v>216</v>
      </c>
      <c r="H27" s="14">
        <v>196</v>
      </c>
      <c r="I27" s="2">
        <v>19</v>
      </c>
      <c r="J27" s="2">
        <v>0</v>
      </c>
      <c r="K27" s="2">
        <v>1</v>
      </c>
      <c r="L27" s="2">
        <v>0</v>
      </c>
      <c r="M27" s="2">
        <v>0</v>
      </c>
      <c r="N27" s="17">
        <v>1.1000000000000001</v>
      </c>
      <c r="O27" s="18">
        <v>0.3</v>
      </c>
    </row>
    <row r="28" spans="4:15" x14ac:dyDescent="0.25">
      <c r="D28" s="67" t="s">
        <v>33</v>
      </c>
      <c r="E28" s="10" t="s">
        <v>34</v>
      </c>
      <c r="F28" s="7"/>
      <c r="G28" s="11">
        <v>320</v>
      </c>
      <c r="H28" s="13">
        <v>288</v>
      </c>
      <c r="I28" s="1">
        <v>29</v>
      </c>
      <c r="J28" s="1">
        <v>1</v>
      </c>
      <c r="K28" s="1">
        <v>2</v>
      </c>
      <c r="L28" s="1">
        <v>0</v>
      </c>
      <c r="M28" s="1">
        <v>0</v>
      </c>
      <c r="N28" s="20">
        <v>1.1000000000000001</v>
      </c>
      <c r="O28" s="21">
        <v>0.4</v>
      </c>
    </row>
    <row r="29" spans="4:15" x14ac:dyDescent="0.25">
      <c r="D29" s="68"/>
      <c r="E29" s="8" t="s">
        <v>35</v>
      </c>
      <c r="F29" s="9"/>
      <c r="G29" s="12">
        <v>36</v>
      </c>
      <c r="H29" s="14">
        <v>34</v>
      </c>
      <c r="I29" s="2">
        <v>2</v>
      </c>
      <c r="J29" s="2">
        <v>0</v>
      </c>
      <c r="K29" s="2">
        <v>0</v>
      </c>
      <c r="L29" s="2">
        <v>0</v>
      </c>
      <c r="M29" s="2">
        <v>0</v>
      </c>
      <c r="N29" s="17">
        <v>1.1000000000000001</v>
      </c>
      <c r="O29" s="18">
        <v>0.2</v>
      </c>
    </row>
    <row r="30" spans="4:15" x14ac:dyDescent="0.25">
      <c r="D30" s="68"/>
      <c r="E30" s="8" t="s">
        <v>36</v>
      </c>
      <c r="F30" s="9"/>
      <c r="G30" s="12">
        <v>33</v>
      </c>
      <c r="H30" s="14">
        <v>33</v>
      </c>
      <c r="I30" s="2">
        <v>0</v>
      </c>
      <c r="J30" s="2">
        <v>0</v>
      </c>
      <c r="K30" s="2">
        <v>0</v>
      </c>
      <c r="L30" s="2">
        <v>0</v>
      </c>
      <c r="M30" s="2">
        <v>0</v>
      </c>
      <c r="N30" s="17">
        <v>1</v>
      </c>
      <c r="O30" s="18">
        <v>0</v>
      </c>
    </row>
    <row r="31" spans="4:15" x14ac:dyDescent="0.25">
      <c r="D31" s="68"/>
      <c r="E31" s="8" t="s">
        <v>37</v>
      </c>
      <c r="F31" s="9"/>
      <c r="G31" s="12">
        <v>3</v>
      </c>
      <c r="H31" s="14">
        <v>3</v>
      </c>
      <c r="I31" s="2">
        <v>0</v>
      </c>
      <c r="J31" s="2">
        <v>0</v>
      </c>
      <c r="K31" s="2">
        <v>0</v>
      </c>
      <c r="L31" s="2">
        <v>0</v>
      </c>
      <c r="M31" s="2">
        <v>0</v>
      </c>
      <c r="N31" s="17">
        <v>1</v>
      </c>
      <c r="O31" s="18">
        <v>0</v>
      </c>
    </row>
    <row r="32" spans="4:15" x14ac:dyDescent="0.25">
      <c r="D32" s="68"/>
      <c r="E32" s="8" t="s">
        <v>38</v>
      </c>
      <c r="F32" s="9"/>
      <c r="G32" s="12">
        <v>11</v>
      </c>
      <c r="H32" s="14">
        <v>10</v>
      </c>
      <c r="I32" s="2">
        <v>1</v>
      </c>
      <c r="J32" s="2">
        <v>0</v>
      </c>
      <c r="K32" s="2">
        <v>0</v>
      </c>
      <c r="L32" s="2">
        <v>0</v>
      </c>
      <c r="M32" s="2">
        <v>0</v>
      </c>
      <c r="N32" s="17">
        <v>1.1000000000000001</v>
      </c>
      <c r="O32" s="18">
        <v>0.3</v>
      </c>
    </row>
    <row r="33" spans="4:15" x14ac:dyDescent="0.25">
      <c r="D33" s="68"/>
      <c r="E33" s="8" t="s">
        <v>39</v>
      </c>
      <c r="F33" s="9"/>
      <c r="G33" s="12">
        <v>0</v>
      </c>
      <c r="H33" s="14">
        <v>0</v>
      </c>
      <c r="I33" s="2">
        <v>0</v>
      </c>
      <c r="J33" s="2">
        <v>0</v>
      </c>
      <c r="K33" s="2">
        <v>0</v>
      </c>
      <c r="L33" s="2">
        <v>0</v>
      </c>
      <c r="M33" s="2">
        <v>0</v>
      </c>
      <c r="N33" s="23">
        <v>0</v>
      </c>
      <c r="O33" s="22">
        <v>0</v>
      </c>
    </row>
    <row r="34" spans="4:15" x14ac:dyDescent="0.25">
      <c r="D34" s="67" t="s">
        <v>40</v>
      </c>
      <c r="E34" s="10" t="s">
        <v>41</v>
      </c>
      <c r="F34" s="7"/>
      <c r="G34" s="11">
        <v>187</v>
      </c>
      <c r="H34" s="13">
        <v>172</v>
      </c>
      <c r="I34" s="1">
        <v>13</v>
      </c>
      <c r="J34" s="1">
        <v>1</v>
      </c>
      <c r="K34" s="1">
        <v>1</v>
      </c>
      <c r="L34" s="1">
        <v>0</v>
      </c>
      <c r="M34" s="1">
        <v>0</v>
      </c>
      <c r="N34" s="20">
        <v>1.1000000000000001</v>
      </c>
      <c r="O34" s="21">
        <v>0.4</v>
      </c>
    </row>
    <row r="35" spans="4:15" x14ac:dyDescent="0.25">
      <c r="D35" s="68"/>
      <c r="E35" s="8" t="s">
        <v>34</v>
      </c>
      <c r="F35" s="9"/>
      <c r="G35" s="12">
        <v>148</v>
      </c>
      <c r="H35" s="14">
        <v>135</v>
      </c>
      <c r="I35" s="2">
        <v>11</v>
      </c>
      <c r="J35" s="2">
        <v>1</v>
      </c>
      <c r="K35" s="2">
        <v>1</v>
      </c>
      <c r="L35" s="2">
        <v>0</v>
      </c>
      <c r="M35" s="2">
        <v>0</v>
      </c>
      <c r="N35" s="17">
        <v>1.1000000000000001</v>
      </c>
      <c r="O35" s="18">
        <v>0.4</v>
      </c>
    </row>
    <row r="36" spans="4:15" x14ac:dyDescent="0.25">
      <c r="D36" s="68"/>
      <c r="E36" s="8" t="s">
        <v>35</v>
      </c>
      <c r="F36" s="9"/>
      <c r="G36" s="12">
        <v>18</v>
      </c>
      <c r="H36" s="14">
        <v>17</v>
      </c>
      <c r="I36" s="2">
        <v>1</v>
      </c>
      <c r="J36" s="2">
        <v>0</v>
      </c>
      <c r="K36" s="2">
        <v>0</v>
      </c>
      <c r="L36" s="2">
        <v>0</v>
      </c>
      <c r="M36" s="2">
        <v>0</v>
      </c>
      <c r="N36" s="17">
        <v>1.1000000000000001</v>
      </c>
      <c r="O36" s="18">
        <v>0.2</v>
      </c>
    </row>
    <row r="37" spans="4:15" x14ac:dyDescent="0.25">
      <c r="D37" s="68"/>
      <c r="E37" s="8" t="s">
        <v>36</v>
      </c>
      <c r="F37" s="9"/>
      <c r="G37" s="12">
        <v>16</v>
      </c>
      <c r="H37" s="14">
        <v>16</v>
      </c>
      <c r="I37" s="2">
        <v>0</v>
      </c>
      <c r="J37" s="2">
        <v>0</v>
      </c>
      <c r="K37" s="2">
        <v>0</v>
      </c>
      <c r="L37" s="2">
        <v>0</v>
      </c>
      <c r="M37" s="2">
        <v>0</v>
      </c>
      <c r="N37" s="17">
        <v>1</v>
      </c>
      <c r="O37" s="18">
        <v>0</v>
      </c>
    </row>
    <row r="38" spans="4:15" x14ac:dyDescent="0.25">
      <c r="D38" s="68"/>
      <c r="E38" s="8" t="s">
        <v>38</v>
      </c>
      <c r="F38" s="9"/>
      <c r="G38" s="12">
        <v>4</v>
      </c>
      <c r="H38" s="14">
        <v>3</v>
      </c>
      <c r="I38" s="2">
        <v>1</v>
      </c>
      <c r="J38" s="2">
        <v>0</v>
      </c>
      <c r="K38" s="2">
        <v>0</v>
      </c>
      <c r="L38" s="2">
        <v>0</v>
      </c>
      <c r="M38" s="2">
        <v>0</v>
      </c>
      <c r="N38" s="17">
        <v>1.3</v>
      </c>
      <c r="O38" s="18">
        <v>0.5</v>
      </c>
    </row>
    <row r="39" spans="4:15" x14ac:dyDescent="0.25">
      <c r="D39" s="68"/>
      <c r="E39" s="8" t="s">
        <v>37</v>
      </c>
      <c r="F39" s="9"/>
      <c r="G39" s="12">
        <v>1</v>
      </c>
      <c r="H39" s="14">
        <v>1</v>
      </c>
      <c r="I39" s="2">
        <v>0</v>
      </c>
      <c r="J39" s="2">
        <v>0</v>
      </c>
      <c r="K39" s="2">
        <v>0</v>
      </c>
      <c r="L39" s="2">
        <v>0</v>
      </c>
      <c r="M39" s="2">
        <v>0</v>
      </c>
      <c r="N39" s="17">
        <v>1</v>
      </c>
      <c r="O39" s="18">
        <v>0</v>
      </c>
    </row>
    <row r="40" spans="4:15" x14ac:dyDescent="0.25">
      <c r="D40" s="68"/>
      <c r="E40" s="8" t="s">
        <v>39</v>
      </c>
      <c r="F40" s="9"/>
      <c r="G40" s="12">
        <v>0</v>
      </c>
      <c r="H40" s="14">
        <v>0</v>
      </c>
      <c r="I40" s="2">
        <v>0</v>
      </c>
      <c r="J40" s="2">
        <v>0</v>
      </c>
      <c r="K40" s="2">
        <v>0</v>
      </c>
      <c r="L40" s="2">
        <v>0</v>
      </c>
      <c r="M40" s="2">
        <v>0</v>
      </c>
      <c r="N40" s="23">
        <v>0</v>
      </c>
      <c r="O40" s="22">
        <v>0</v>
      </c>
    </row>
    <row r="41" spans="4:15" x14ac:dyDescent="0.25">
      <c r="D41" s="68"/>
      <c r="E41" s="8" t="s">
        <v>42</v>
      </c>
      <c r="F41" s="9"/>
      <c r="G41" s="12">
        <v>216</v>
      </c>
      <c r="H41" s="14">
        <v>196</v>
      </c>
      <c r="I41" s="2">
        <v>19</v>
      </c>
      <c r="J41" s="2">
        <v>0</v>
      </c>
      <c r="K41" s="2">
        <v>1</v>
      </c>
      <c r="L41" s="2">
        <v>0</v>
      </c>
      <c r="M41" s="2">
        <v>0</v>
      </c>
      <c r="N41" s="17">
        <v>1.1000000000000001</v>
      </c>
      <c r="O41" s="18">
        <v>0.3</v>
      </c>
    </row>
    <row r="42" spans="4:15" x14ac:dyDescent="0.25">
      <c r="D42" s="68"/>
      <c r="E42" s="8" t="s">
        <v>34</v>
      </c>
      <c r="F42" s="9"/>
      <c r="G42" s="12">
        <v>172</v>
      </c>
      <c r="H42" s="14">
        <v>153</v>
      </c>
      <c r="I42" s="2">
        <v>18</v>
      </c>
      <c r="J42" s="2">
        <v>0</v>
      </c>
      <c r="K42" s="2">
        <v>1</v>
      </c>
      <c r="L42" s="2">
        <v>0</v>
      </c>
      <c r="M42" s="2">
        <v>0</v>
      </c>
      <c r="N42" s="17">
        <v>1.1000000000000001</v>
      </c>
      <c r="O42" s="18">
        <v>0.4</v>
      </c>
    </row>
    <row r="43" spans="4:15" x14ac:dyDescent="0.25">
      <c r="D43" s="68"/>
      <c r="E43" s="8" t="s">
        <v>35</v>
      </c>
      <c r="F43" s="9"/>
      <c r="G43" s="12">
        <v>18</v>
      </c>
      <c r="H43" s="14">
        <v>17</v>
      </c>
      <c r="I43" s="2">
        <v>1</v>
      </c>
      <c r="J43" s="2">
        <v>0</v>
      </c>
      <c r="K43" s="2">
        <v>0</v>
      </c>
      <c r="L43" s="2">
        <v>0</v>
      </c>
      <c r="M43" s="2">
        <v>0</v>
      </c>
      <c r="N43" s="17">
        <v>1.1000000000000001</v>
      </c>
      <c r="O43" s="18">
        <v>0.2</v>
      </c>
    </row>
    <row r="44" spans="4:15" x14ac:dyDescent="0.25">
      <c r="D44" s="68"/>
      <c r="E44" s="8" t="s">
        <v>36</v>
      </c>
      <c r="F44" s="9"/>
      <c r="G44" s="12">
        <v>17</v>
      </c>
      <c r="H44" s="14">
        <v>17</v>
      </c>
      <c r="I44" s="2">
        <v>0</v>
      </c>
      <c r="J44" s="2">
        <v>0</v>
      </c>
      <c r="K44" s="2">
        <v>0</v>
      </c>
      <c r="L44" s="2">
        <v>0</v>
      </c>
      <c r="M44" s="2">
        <v>0</v>
      </c>
      <c r="N44" s="17">
        <v>1</v>
      </c>
      <c r="O44" s="18">
        <v>0</v>
      </c>
    </row>
    <row r="45" spans="4:15" x14ac:dyDescent="0.25">
      <c r="D45" s="68"/>
      <c r="E45" s="8" t="s">
        <v>38</v>
      </c>
      <c r="F45" s="9"/>
      <c r="G45" s="12">
        <v>7</v>
      </c>
      <c r="H45" s="14">
        <v>7</v>
      </c>
      <c r="I45" s="2">
        <v>0</v>
      </c>
      <c r="J45" s="2">
        <v>0</v>
      </c>
      <c r="K45" s="2">
        <v>0</v>
      </c>
      <c r="L45" s="2">
        <v>0</v>
      </c>
      <c r="M45" s="2">
        <v>0</v>
      </c>
      <c r="N45" s="17">
        <v>1</v>
      </c>
      <c r="O45" s="18">
        <v>0</v>
      </c>
    </row>
    <row r="46" spans="4:15" x14ac:dyDescent="0.25">
      <c r="D46" s="68"/>
      <c r="E46" s="8" t="s">
        <v>37</v>
      </c>
      <c r="F46" s="9"/>
      <c r="G46" s="12">
        <v>2</v>
      </c>
      <c r="H46" s="14">
        <v>2</v>
      </c>
      <c r="I46" s="2">
        <v>0</v>
      </c>
      <c r="J46" s="2">
        <v>0</v>
      </c>
      <c r="K46" s="2">
        <v>0</v>
      </c>
      <c r="L46" s="2">
        <v>0</v>
      </c>
      <c r="M46" s="2">
        <v>0</v>
      </c>
      <c r="N46" s="17">
        <v>1</v>
      </c>
      <c r="O46" s="18">
        <v>0</v>
      </c>
    </row>
    <row r="47" spans="4:15" x14ac:dyDescent="0.25">
      <c r="D47" s="68"/>
      <c r="E47" s="8" t="s">
        <v>39</v>
      </c>
      <c r="F47" s="9"/>
      <c r="G47" s="12">
        <v>0</v>
      </c>
      <c r="H47" s="14">
        <v>0</v>
      </c>
      <c r="I47" s="2">
        <v>0</v>
      </c>
      <c r="J47" s="2">
        <v>0</v>
      </c>
      <c r="K47" s="2">
        <v>0</v>
      </c>
      <c r="L47" s="2">
        <v>0</v>
      </c>
      <c r="M47" s="2">
        <v>0</v>
      </c>
      <c r="N47" s="23">
        <v>0</v>
      </c>
      <c r="O47" s="22">
        <v>0</v>
      </c>
    </row>
    <row r="48" spans="4:15" x14ac:dyDescent="0.25">
      <c r="D48" s="67" t="s">
        <v>43</v>
      </c>
      <c r="E48" s="10" t="s">
        <v>44</v>
      </c>
      <c r="F48" s="7"/>
      <c r="G48" s="11">
        <v>80</v>
      </c>
      <c r="H48" s="13">
        <v>77</v>
      </c>
      <c r="I48" s="1">
        <v>3</v>
      </c>
      <c r="J48" s="1">
        <v>0</v>
      </c>
      <c r="K48" s="1">
        <v>0</v>
      </c>
      <c r="L48" s="1">
        <v>0</v>
      </c>
      <c r="M48" s="1">
        <v>0</v>
      </c>
      <c r="N48" s="20">
        <v>1</v>
      </c>
      <c r="O48" s="21">
        <v>0.2</v>
      </c>
    </row>
    <row r="49" spans="4:15" x14ac:dyDescent="0.25">
      <c r="D49" s="68"/>
      <c r="E49" s="8" t="s">
        <v>45</v>
      </c>
      <c r="F49" s="9"/>
      <c r="G49" s="12">
        <v>35</v>
      </c>
      <c r="H49" s="14">
        <v>33</v>
      </c>
      <c r="I49" s="2">
        <v>2</v>
      </c>
      <c r="J49" s="2">
        <v>0</v>
      </c>
      <c r="K49" s="2">
        <v>0</v>
      </c>
      <c r="L49" s="2">
        <v>0</v>
      </c>
      <c r="M49" s="2">
        <v>0</v>
      </c>
      <c r="N49" s="17">
        <v>1.1000000000000001</v>
      </c>
      <c r="O49" s="18">
        <v>0.2</v>
      </c>
    </row>
    <row r="50" spans="4:15" x14ac:dyDescent="0.25">
      <c r="D50" s="68"/>
      <c r="E50" s="8" t="s">
        <v>46</v>
      </c>
      <c r="F50" s="9"/>
      <c r="G50" s="12">
        <v>45</v>
      </c>
      <c r="H50" s="14">
        <v>44</v>
      </c>
      <c r="I50" s="2">
        <v>1</v>
      </c>
      <c r="J50" s="2">
        <v>0</v>
      </c>
      <c r="K50" s="2">
        <v>0</v>
      </c>
      <c r="L50" s="2">
        <v>0</v>
      </c>
      <c r="M50" s="2">
        <v>0</v>
      </c>
      <c r="N50" s="17">
        <v>1</v>
      </c>
      <c r="O50" s="18">
        <v>0.1</v>
      </c>
    </row>
    <row r="51" spans="4:15" x14ac:dyDescent="0.25">
      <c r="D51" s="68"/>
      <c r="E51" s="8" t="s">
        <v>47</v>
      </c>
      <c r="F51" s="9"/>
      <c r="G51" s="12">
        <v>320</v>
      </c>
      <c r="H51" s="14">
        <v>288</v>
      </c>
      <c r="I51" s="2">
        <v>29</v>
      </c>
      <c r="J51" s="2">
        <v>1</v>
      </c>
      <c r="K51" s="2">
        <v>2</v>
      </c>
      <c r="L51" s="2">
        <v>0</v>
      </c>
      <c r="M51" s="2">
        <v>0</v>
      </c>
      <c r="N51" s="17">
        <v>1.1000000000000001</v>
      </c>
      <c r="O51" s="18">
        <v>0.4</v>
      </c>
    </row>
    <row r="52" spans="4:15" x14ac:dyDescent="0.25">
      <c r="D52" s="68"/>
      <c r="E52" s="8" t="s">
        <v>48</v>
      </c>
      <c r="F52" s="9"/>
      <c r="G52" s="12">
        <v>48</v>
      </c>
      <c r="H52" s="14">
        <v>42</v>
      </c>
      <c r="I52" s="2">
        <v>6</v>
      </c>
      <c r="J52" s="2">
        <v>0</v>
      </c>
      <c r="K52" s="2">
        <v>0</v>
      </c>
      <c r="L52" s="2">
        <v>0</v>
      </c>
      <c r="M52" s="2">
        <v>0</v>
      </c>
      <c r="N52" s="17">
        <v>1.1000000000000001</v>
      </c>
      <c r="O52" s="18">
        <v>0.3</v>
      </c>
    </row>
    <row r="53" spans="4:15" x14ac:dyDescent="0.25">
      <c r="D53" s="68"/>
      <c r="E53" s="8" t="s">
        <v>49</v>
      </c>
      <c r="F53" s="9"/>
      <c r="G53" s="12">
        <v>41</v>
      </c>
      <c r="H53" s="14">
        <v>40</v>
      </c>
      <c r="I53" s="2">
        <v>1</v>
      </c>
      <c r="J53" s="2">
        <v>0</v>
      </c>
      <c r="K53" s="2">
        <v>0</v>
      </c>
      <c r="L53" s="2">
        <v>0</v>
      </c>
      <c r="M53" s="2">
        <v>0</v>
      </c>
      <c r="N53" s="17">
        <v>1</v>
      </c>
      <c r="O53" s="18">
        <v>0.2</v>
      </c>
    </row>
    <row r="54" spans="4:15" x14ac:dyDescent="0.25">
      <c r="D54" s="68"/>
      <c r="E54" s="8" t="s">
        <v>50</v>
      </c>
      <c r="F54" s="9"/>
      <c r="G54" s="12">
        <v>51</v>
      </c>
      <c r="H54" s="14">
        <v>46</v>
      </c>
      <c r="I54" s="2">
        <v>5</v>
      </c>
      <c r="J54" s="2">
        <v>0</v>
      </c>
      <c r="K54" s="2">
        <v>0</v>
      </c>
      <c r="L54" s="2">
        <v>0</v>
      </c>
      <c r="M54" s="2">
        <v>0</v>
      </c>
      <c r="N54" s="17">
        <v>1.1000000000000001</v>
      </c>
      <c r="O54" s="18">
        <v>0.3</v>
      </c>
    </row>
    <row r="55" spans="4:15" x14ac:dyDescent="0.25">
      <c r="D55" s="68"/>
      <c r="E55" s="8" t="s">
        <v>51</v>
      </c>
      <c r="F55" s="9"/>
      <c r="G55" s="12">
        <v>56</v>
      </c>
      <c r="H55" s="14">
        <v>50</v>
      </c>
      <c r="I55" s="2">
        <v>6</v>
      </c>
      <c r="J55" s="2">
        <v>0</v>
      </c>
      <c r="K55" s="2">
        <v>0</v>
      </c>
      <c r="L55" s="2">
        <v>0</v>
      </c>
      <c r="M55" s="2">
        <v>0</v>
      </c>
      <c r="N55" s="17">
        <v>1.1000000000000001</v>
      </c>
      <c r="O55" s="18">
        <v>0.3</v>
      </c>
    </row>
    <row r="56" spans="4:15" x14ac:dyDescent="0.25">
      <c r="D56" s="68"/>
      <c r="E56" s="8" t="s">
        <v>52</v>
      </c>
      <c r="F56" s="9"/>
      <c r="G56" s="12">
        <v>62</v>
      </c>
      <c r="H56" s="14">
        <v>53</v>
      </c>
      <c r="I56" s="2">
        <v>8</v>
      </c>
      <c r="J56" s="2">
        <v>0</v>
      </c>
      <c r="K56" s="2">
        <v>1</v>
      </c>
      <c r="L56" s="2">
        <v>0</v>
      </c>
      <c r="M56" s="2">
        <v>0</v>
      </c>
      <c r="N56" s="17">
        <v>1.2</v>
      </c>
      <c r="O56" s="18">
        <v>0.5</v>
      </c>
    </row>
    <row r="57" spans="4:15" x14ac:dyDescent="0.25">
      <c r="D57" s="68"/>
      <c r="E57" s="8" t="s">
        <v>53</v>
      </c>
      <c r="F57" s="9"/>
      <c r="G57" s="12">
        <v>62</v>
      </c>
      <c r="H57" s="14">
        <v>57</v>
      </c>
      <c r="I57" s="2">
        <v>3</v>
      </c>
      <c r="J57" s="2">
        <v>1</v>
      </c>
      <c r="K57" s="2">
        <v>1</v>
      </c>
      <c r="L57" s="2">
        <v>0</v>
      </c>
      <c r="M57" s="2">
        <v>0</v>
      </c>
      <c r="N57" s="17">
        <v>1.1000000000000001</v>
      </c>
      <c r="O57" s="18">
        <v>0.5</v>
      </c>
    </row>
    <row r="58" spans="4:15" x14ac:dyDescent="0.25">
      <c r="D58" s="68"/>
      <c r="E58" s="8" t="s">
        <v>37</v>
      </c>
      <c r="F58" s="9"/>
      <c r="G58" s="12">
        <v>3</v>
      </c>
      <c r="H58" s="14">
        <v>3</v>
      </c>
      <c r="I58" s="2">
        <v>0</v>
      </c>
      <c r="J58" s="2">
        <v>0</v>
      </c>
      <c r="K58" s="2">
        <v>0</v>
      </c>
      <c r="L58" s="2">
        <v>0</v>
      </c>
      <c r="M58" s="2">
        <v>0</v>
      </c>
      <c r="N58" s="17">
        <v>1</v>
      </c>
      <c r="O58" s="18">
        <v>0</v>
      </c>
    </row>
    <row r="59" spans="4:15" x14ac:dyDescent="0.25">
      <c r="D59" s="69"/>
      <c r="E59" s="35" t="s">
        <v>39</v>
      </c>
      <c r="F59" s="31"/>
      <c r="G59" s="25">
        <v>0</v>
      </c>
      <c r="H59" s="39">
        <v>0</v>
      </c>
      <c r="I59" s="6">
        <v>0</v>
      </c>
      <c r="J59" s="6">
        <v>0</v>
      </c>
      <c r="K59" s="6">
        <v>0</v>
      </c>
      <c r="L59" s="6">
        <v>0</v>
      </c>
      <c r="M59" s="6">
        <v>0</v>
      </c>
      <c r="N59" s="45">
        <v>0</v>
      </c>
      <c r="O59" s="42">
        <v>0</v>
      </c>
    </row>
  </sheetData>
  <mergeCells count="7">
    <mergeCell ref="D34:D47"/>
    <mergeCell ref="D48:D59"/>
    <mergeCell ref="D8:F9"/>
    <mergeCell ref="D11:D18"/>
    <mergeCell ref="D19:D25"/>
    <mergeCell ref="D26:D27"/>
    <mergeCell ref="D28:D33"/>
  </mergeCells>
  <phoneticPr fontId="4"/>
  <pageMargins left="0.7" right="0.7" top="0.75" bottom="0.75" header="0.3" footer="0.3"/>
  <pageSetup paperSize="9" scale="63" pageOrder="overThenDown" orientation="landscape"/>
  <headerFooter>
    <oddFooter>&amp;CN(37)</oddFooter>
  </headerFooter>
  <rowBreaks count="1" manualBreakCount="1">
    <brk id="59" max="16383" man="1"/>
  </rowBreaks>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4:O59"/>
  <sheetViews>
    <sheetView workbookViewId="0"/>
  </sheetViews>
  <sheetFormatPr defaultColWidth="8.8984375" defaultRowHeight="12.6" x14ac:dyDescent="0.25"/>
  <cols>
    <col min="1" max="1" width="3.59765625" style="24" customWidth="1"/>
    <col min="2" max="2" width="4.59765625" style="24" customWidth="1"/>
    <col min="3" max="4" width="7.59765625" style="24" customWidth="1"/>
    <col min="5" max="5" width="16.59765625" style="24" customWidth="1"/>
    <col min="6" max="6" width="5.59765625" style="24" customWidth="1"/>
    <col min="7" max="15" width="8.59765625" style="24" customWidth="1"/>
    <col min="16" max="16384" width="8.8984375" style="24"/>
  </cols>
  <sheetData>
    <row r="4" spans="2:15" x14ac:dyDescent="0.25">
      <c r="B4" s="32" t="str">
        <f xml:space="preserve"> HYPERLINK("#'目次'!B44", "[38]")</f>
        <v>[38]</v>
      </c>
      <c r="C4" s="19" t="s">
        <v>612</v>
      </c>
    </row>
    <row r="5" spans="2:15" x14ac:dyDescent="0.25">
      <c r="C5" s="24" t="s">
        <v>613</v>
      </c>
    </row>
    <row r="7" spans="2:15" x14ac:dyDescent="0.25">
      <c r="C7" s="19" t="s">
        <v>11</v>
      </c>
    </row>
    <row r="8" spans="2:15" x14ac:dyDescent="0.25">
      <c r="D8" s="63"/>
      <c r="E8" s="64"/>
      <c r="F8" s="64"/>
      <c r="G8" s="38" t="s">
        <v>12</v>
      </c>
      <c r="H8" s="33" t="s">
        <v>565</v>
      </c>
      <c r="I8" s="5" t="s">
        <v>566</v>
      </c>
      <c r="J8" s="5" t="s">
        <v>567</v>
      </c>
      <c r="K8" s="5" t="s">
        <v>568</v>
      </c>
      <c r="L8" s="5" t="s">
        <v>601</v>
      </c>
      <c r="M8" s="5" t="s">
        <v>231</v>
      </c>
      <c r="N8" s="5" t="s">
        <v>576</v>
      </c>
      <c r="O8" s="29" t="s">
        <v>245</v>
      </c>
    </row>
    <row r="9" spans="2:15" x14ac:dyDescent="0.25">
      <c r="D9" s="65"/>
      <c r="E9" s="66"/>
      <c r="F9" s="66"/>
      <c r="G9" s="37"/>
      <c r="H9" s="34"/>
      <c r="I9" s="4"/>
      <c r="J9" s="4"/>
      <c r="K9" s="4"/>
      <c r="L9" s="4"/>
      <c r="M9" s="4"/>
      <c r="N9" s="4"/>
      <c r="O9" s="26"/>
    </row>
    <row r="10" spans="2:15" x14ac:dyDescent="0.25">
      <c r="D10" s="30"/>
      <c r="E10" s="28" t="s">
        <v>12</v>
      </c>
      <c r="F10" s="36"/>
      <c r="G10" s="27">
        <v>390</v>
      </c>
      <c r="H10" s="3">
        <v>349</v>
      </c>
      <c r="I10" s="3">
        <v>38</v>
      </c>
      <c r="J10" s="3">
        <v>3</v>
      </c>
      <c r="K10" s="3">
        <v>0</v>
      </c>
      <c r="L10" s="3">
        <v>0</v>
      </c>
      <c r="M10" s="3">
        <v>0</v>
      </c>
      <c r="N10" s="44">
        <v>1.1000000000000001</v>
      </c>
      <c r="O10" s="43">
        <v>0.3</v>
      </c>
    </row>
    <row r="11" spans="2:15" x14ac:dyDescent="0.25">
      <c r="D11" s="67" t="s">
        <v>21</v>
      </c>
      <c r="E11" s="10" t="s">
        <v>13</v>
      </c>
      <c r="F11" s="7"/>
      <c r="G11" s="11">
        <v>17</v>
      </c>
      <c r="H11" s="13">
        <v>12</v>
      </c>
      <c r="I11" s="1">
        <v>5</v>
      </c>
      <c r="J11" s="1">
        <v>0</v>
      </c>
      <c r="K11" s="1">
        <v>0</v>
      </c>
      <c r="L11" s="1">
        <v>0</v>
      </c>
      <c r="M11" s="1">
        <v>0</v>
      </c>
      <c r="N11" s="20">
        <v>1.3</v>
      </c>
      <c r="O11" s="21">
        <v>0.5</v>
      </c>
    </row>
    <row r="12" spans="2:15" x14ac:dyDescent="0.25">
      <c r="D12" s="68"/>
      <c r="E12" s="8" t="s">
        <v>14</v>
      </c>
      <c r="F12" s="9"/>
      <c r="G12" s="12">
        <v>34</v>
      </c>
      <c r="H12" s="14">
        <v>33</v>
      </c>
      <c r="I12" s="2">
        <v>1</v>
      </c>
      <c r="J12" s="2">
        <v>0</v>
      </c>
      <c r="K12" s="2">
        <v>0</v>
      </c>
      <c r="L12" s="2">
        <v>0</v>
      </c>
      <c r="M12" s="2">
        <v>0</v>
      </c>
      <c r="N12" s="17">
        <v>1</v>
      </c>
      <c r="O12" s="18">
        <v>0.2</v>
      </c>
    </row>
    <row r="13" spans="2:15" x14ac:dyDescent="0.25">
      <c r="D13" s="68"/>
      <c r="E13" s="8" t="s">
        <v>15</v>
      </c>
      <c r="F13" s="9"/>
      <c r="G13" s="12">
        <v>117</v>
      </c>
      <c r="H13" s="14">
        <v>109</v>
      </c>
      <c r="I13" s="2">
        <v>8</v>
      </c>
      <c r="J13" s="2">
        <v>0</v>
      </c>
      <c r="K13" s="2">
        <v>0</v>
      </c>
      <c r="L13" s="2">
        <v>0</v>
      </c>
      <c r="M13" s="2">
        <v>0</v>
      </c>
      <c r="N13" s="17">
        <v>1.1000000000000001</v>
      </c>
      <c r="O13" s="18">
        <v>0.3</v>
      </c>
    </row>
    <row r="14" spans="2:15" x14ac:dyDescent="0.25">
      <c r="D14" s="68"/>
      <c r="E14" s="8" t="s">
        <v>16</v>
      </c>
      <c r="F14" s="9"/>
      <c r="G14" s="12">
        <v>76</v>
      </c>
      <c r="H14" s="14">
        <v>66</v>
      </c>
      <c r="I14" s="2">
        <v>10</v>
      </c>
      <c r="J14" s="2">
        <v>0</v>
      </c>
      <c r="K14" s="2">
        <v>0</v>
      </c>
      <c r="L14" s="2">
        <v>0</v>
      </c>
      <c r="M14" s="2">
        <v>0</v>
      </c>
      <c r="N14" s="17">
        <v>1.1000000000000001</v>
      </c>
      <c r="O14" s="18">
        <v>0.3</v>
      </c>
    </row>
    <row r="15" spans="2:15" x14ac:dyDescent="0.25">
      <c r="D15" s="68"/>
      <c r="E15" s="8" t="s">
        <v>17</v>
      </c>
      <c r="F15" s="9"/>
      <c r="G15" s="12">
        <v>57</v>
      </c>
      <c r="H15" s="14">
        <v>55</v>
      </c>
      <c r="I15" s="2">
        <v>1</v>
      </c>
      <c r="J15" s="2">
        <v>1</v>
      </c>
      <c r="K15" s="2">
        <v>0</v>
      </c>
      <c r="L15" s="2">
        <v>0</v>
      </c>
      <c r="M15" s="2">
        <v>0</v>
      </c>
      <c r="N15" s="17">
        <v>1.1000000000000001</v>
      </c>
      <c r="O15" s="18">
        <v>0.3</v>
      </c>
    </row>
    <row r="16" spans="2:15" x14ac:dyDescent="0.25">
      <c r="D16" s="68"/>
      <c r="E16" s="8" t="s">
        <v>18</v>
      </c>
      <c r="F16" s="9"/>
      <c r="G16" s="12">
        <v>19</v>
      </c>
      <c r="H16" s="14">
        <v>16</v>
      </c>
      <c r="I16" s="2">
        <v>3</v>
      </c>
      <c r="J16" s="2">
        <v>0</v>
      </c>
      <c r="K16" s="2">
        <v>0</v>
      </c>
      <c r="L16" s="2">
        <v>0</v>
      </c>
      <c r="M16" s="2">
        <v>0</v>
      </c>
      <c r="N16" s="17">
        <v>1.2</v>
      </c>
      <c r="O16" s="18">
        <v>0.4</v>
      </c>
    </row>
    <row r="17" spans="4:15" x14ac:dyDescent="0.25">
      <c r="D17" s="68"/>
      <c r="E17" s="8" t="s">
        <v>19</v>
      </c>
      <c r="F17" s="9"/>
      <c r="G17" s="12">
        <v>13</v>
      </c>
      <c r="H17" s="14">
        <v>11</v>
      </c>
      <c r="I17" s="2">
        <v>2</v>
      </c>
      <c r="J17" s="2">
        <v>0</v>
      </c>
      <c r="K17" s="2">
        <v>0</v>
      </c>
      <c r="L17" s="2">
        <v>0</v>
      </c>
      <c r="M17" s="2">
        <v>0</v>
      </c>
      <c r="N17" s="17">
        <v>1.2</v>
      </c>
      <c r="O17" s="18">
        <v>0.4</v>
      </c>
    </row>
    <row r="18" spans="4:15" x14ac:dyDescent="0.25">
      <c r="D18" s="68"/>
      <c r="E18" s="8" t="s">
        <v>20</v>
      </c>
      <c r="F18" s="9"/>
      <c r="G18" s="12">
        <v>57</v>
      </c>
      <c r="H18" s="14">
        <v>47</v>
      </c>
      <c r="I18" s="2">
        <v>8</v>
      </c>
      <c r="J18" s="2">
        <v>2</v>
      </c>
      <c r="K18" s="2">
        <v>0</v>
      </c>
      <c r="L18" s="2">
        <v>0</v>
      </c>
      <c r="M18" s="2">
        <v>0</v>
      </c>
      <c r="N18" s="17">
        <v>1.2</v>
      </c>
      <c r="O18" s="18">
        <v>0.5</v>
      </c>
    </row>
    <row r="19" spans="4:15" x14ac:dyDescent="0.25">
      <c r="D19" s="67" t="s">
        <v>22</v>
      </c>
      <c r="E19" s="10" t="s">
        <v>23</v>
      </c>
      <c r="F19" s="7"/>
      <c r="G19" s="11">
        <v>76</v>
      </c>
      <c r="H19" s="13">
        <v>71</v>
      </c>
      <c r="I19" s="1">
        <v>5</v>
      </c>
      <c r="J19" s="1">
        <v>0</v>
      </c>
      <c r="K19" s="1">
        <v>0</v>
      </c>
      <c r="L19" s="1">
        <v>0</v>
      </c>
      <c r="M19" s="1">
        <v>0</v>
      </c>
      <c r="N19" s="20">
        <v>1.1000000000000001</v>
      </c>
      <c r="O19" s="21">
        <v>0.2</v>
      </c>
    </row>
    <row r="20" spans="4:15" x14ac:dyDescent="0.25">
      <c r="D20" s="68"/>
      <c r="E20" s="8" t="s">
        <v>24</v>
      </c>
      <c r="F20" s="9"/>
      <c r="G20" s="12">
        <v>19</v>
      </c>
      <c r="H20" s="14">
        <v>16</v>
      </c>
      <c r="I20" s="2">
        <v>3</v>
      </c>
      <c r="J20" s="2">
        <v>0</v>
      </c>
      <c r="K20" s="2">
        <v>0</v>
      </c>
      <c r="L20" s="2">
        <v>0</v>
      </c>
      <c r="M20" s="2">
        <v>0</v>
      </c>
      <c r="N20" s="17">
        <v>1.2</v>
      </c>
      <c r="O20" s="18">
        <v>0.4</v>
      </c>
    </row>
    <row r="21" spans="4:15" x14ac:dyDescent="0.25">
      <c r="D21" s="68"/>
      <c r="E21" s="8" t="s">
        <v>25</v>
      </c>
      <c r="F21" s="9"/>
      <c r="G21" s="12">
        <v>57</v>
      </c>
      <c r="H21" s="14">
        <v>55</v>
      </c>
      <c r="I21" s="2">
        <v>2</v>
      </c>
      <c r="J21" s="2">
        <v>0</v>
      </c>
      <c r="K21" s="2">
        <v>0</v>
      </c>
      <c r="L21" s="2">
        <v>0</v>
      </c>
      <c r="M21" s="2">
        <v>0</v>
      </c>
      <c r="N21" s="17">
        <v>1</v>
      </c>
      <c r="O21" s="18">
        <v>0.2</v>
      </c>
    </row>
    <row r="22" spans="4:15" x14ac:dyDescent="0.25">
      <c r="D22" s="68"/>
      <c r="E22" s="8" t="s">
        <v>26</v>
      </c>
      <c r="F22" s="9"/>
      <c r="G22" s="12">
        <v>268</v>
      </c>
      <c r="H22" s="14">
        <v>240</v>
      </c>
      <c r="I22" s="2">
        <v>25</v>
      </c>
      <c r="J22" s="2">
        <v>3</v>
      </c>
      <c r="K22" s="2">
        <v>0</v>
      </c>
      <c r="L22" s="2">
        <v>0</v>
      </c>
      <c r="M22" s="2">
        <v>0</v>
      </c>
      <c r="N22" s="17">
        <v>1.1000000000000001</v>
      </c>
      <c r="O22" s="18">
        <v>0.4</v>
      </c>
    </row>
    <row r="23" spans="4:15" x14ac:dyDescent="0.25">
      <c r="D23" s="68"/>
      <c r="E23" s="8" t="s">
        <v>27</v>
      </c>
      <c r="F23" s="9"/>
      <c r="G23" s="12">
        <v>175</v>
      </c>
      <c r="H23" s="14">
        <v>158</v>
      </c>
      <c r="I23" s="2">
        <v>15</v>
      </c>
      <c r="J23" s="2">
        <v>2</v>
      </c>
      <c r="K23" s="2">
        <v>0</v>
      </c>
      <c r="L23" s="2">
        <v>0</v>
      </c>
      <c r="M23" s="2">
        <v>0</v>
      </c>
      <c r="N23" s="17">
        <v>1.1000000000000001</v>
      </c>
      <c r="O23" s="18">
        <v>0.3</v>
      </c>
    </row>
    <row r="24" spans="4:15" x14ac:dyDescent="0.25">
      <c r="D24" s="68"/>
      <c r="E24" s="8" t="s">
        <v>28</v>
      </c>
      <c r="F24" s="9"/>
      <c r="G24" s="12">
        <v>93</v>
      </c>
      <c r="H24" s="14">
        <v>82</v>
      </c>
      <c r="I24" s="2">
        <v>10</v>
      </c>
      <c r="J24" s="2">
        <v>1</v>
      </c>
      <c r="K24" s="2">
        <v>0</v>
      </c>
      <c r="L24" s="2">
        <v>0</v>
      </c>
      <c r="M24" s="2">
        <v>0</v>
      </c>
      <c r="N24" s="17">
        <v>1.1000000000000001</v>
      </c>
      <c r="O24" s="18">
        <v>0.4</v>
      </c>
    </row>
    <row r="25" spans="4:15" x14ac:dyDescent="0.25">
      <c r="D25" s="68"/>
      <c r="E25" s="8" t="s">
        <v>29</v>
      </c>
      <c r="F25" s="9"/>
      <c r="G25" s="12">
        <v>46</v>
      </c>
      <c r="H25" s="14">
        <v>38</v>
      </c>
      <c r="I25" s="2">
        <v>8</v>
      </c>
      <c r="J25" s="2">
        <v>0</v>
      </c>
      <c r="K25" s="2">
        <v>0</v>
      </c>
      <c r="L25" s="2">
        <v>0</v>
      </c>
      <c r="M25" s="2">
        <v>0</v>
      </c>
      <c r="N25" s="17">
        <v>1.2</v>
      </c>
      <c r="O25" s="18">
        <v>0.4</v>
      </c>
    </row>
    <row r="26" spans="4:15" x14ac:dyDescent="0.25">
      <c r="D26" s="67" t="s">
        <v>30</v>
      </c>
      <c r="E26" s="10" t="s">
        <v>31</v>
      </c>
      <c r="F26" s="7"/>
      <c r="G26" s="11">
        <v>193</v>
      </c>
      <c r="H26" s="13">
        <v>175</v>
      </c>
      <c r="I26" s="1">
        <v>17</v>
      </c>
      <c r="J26" s="1">
        <v>1</v>
      </c>
      <c r="K26" s="1">
        <v>0</v>
      </c>
      <c r="L26" s="1">
        <v>0</v>
      </c>
      <c r="M26" s="1">
        <v>0</v>
      </c>
      <c r="N26" s="20">
        <v>1.1000000000000001</v>
      </c>
      <c r="O26" s="21">
        <v>0.3</v>
      </c>
    </row>
    <row r="27" spans="4:15" x14ac:dyDescent="0.25">
      <c r="D27" s="68"/>
      <c r="E27" s="8" t="s">
        <v>32</v>
      </c>
      <c r="F27" s="9"/>
      <c r="G27" s="12">
        <v>197</v>
      </c>
      <c r="H27" s="14">
        <v>174</v>
      </c>
      <c r="I27" s="2">
        <v>21</v>
      </c>
      <c r="J27" s="2">
        <v>2</v>
      </c>
      <c r="K27" s="2">
        <v>0</v>
      </c>
      <c r="L27" s="2">
        <v>0</v>
      </c>
      <c r="M27" s="2">
        <v>0</v>
      </c>
      <c r="N27" s="17">
        <v>1.1000000000000001</v>
      </c>
      <c r="O27" s="18">
        <v>0.4</v>
      </c>
    </row>
    <row r="28" spans="4:15" x14ac:dyDescent="0.25">
      <c r="D28" s="67" t="s">
        <v>33</v>
      </c>
      <c r="E28" s="10" t="s">
        <v>34</v>
      </c>
      <c r="F28" s="7"/>
      <c r="G28" s="11">
        <v>313</v>
      </c>
      <c r="H28" s="13">
        <v>279</v>
      </c>
      <c r="I28" s="1">
        <v>31</v>
      </c>
      <c r="J28" s="1">
        <v>3</v>
      </c>
      <c r="K28" s="1">
        <v>0</v>
      </c>
      <c r="L28" s="1">
        <v>0</v>
      </c>
      <c r="M28" s="1">
        <v>0</v>
      </c>
      <c r="N28" s="20">
        <v>1.1000000000000001</v>
      </c>
      <c r="O28" s="21">
        <v>0.4</v>
      </c>
    </row>
    <row r="29" spans="4:15" x14ac:dyDescent="0.25">
      <c r="D29" s="68"/>
      <c r="E29" s="8" t="s">
        <v>35</v>
      </c>
      <c r="F29" s="9"/>
      <c r="G29" s="12">
        <v>33</v>
      </c>
      <c r="H29" s="14">
        <v>30</v>
      </c>
      <c r="I29" s="2">
        <v>3</v>
      </c>
      <c r="J29" s="2">
        <v>0</v>
      </c>
      <c r="K29" s="2">
        <v>0</v>
      </c>
      <c r="L29" s="2">
        <v>0</v>
      </c>
      <c r="M29" s="2">
        <v>0</v>
      </c>
      <c r="N29" s="17">
        <v>1.1000000000000001</v>
      </c>
      <c r="O29" s="18">
        <v>0.3</v>
      </c>
    </row>
    <row r="30" spans="4:15" x14ac:dyDescent="0.25">
      <c r="D30" s="68"/>
      <c r="E30" s="8" t="s">
        <v>36</v>
      </c>
      <c r="F30" s="9"/>
      <c r="G30" s="12">
        <v>33</v>
      </c>
      <c r="H30" s="14">
        <v>31</v>
      </c>
      <c r="I30" s="2">
        <v>2</v>
      </c>
      <c r="J30" s="2">
        <v>0</v>
      </c>
      <c r="K30" s="2">
        <v>0</v>
      </c>
      <c r="L30" s="2">
        <v>0</v>
      </c>
      <c r="M30" s="2">
        <v>0</v>
      </c>
      <c r="N30" s="17">
        <v>1.1000000000000001</v>
      </c>
      <c r="O30" s="18">
        <v>0.2</v>
      </c>
    </row>
    <row r="31" spans="4:15" x14ac:dyDescent="0.25">
      <c r="D31" s="68"/>
      <c r="E31" s="8" t="s">
        <v>37</v>
      </c>
      <c r="F31" s="9"/>
      <c r="G31" s="12">
        <v>2</v>
      </c>
      <c r="H31" s="14">
        <v>1</v>
      </c>
      <c r="I31" s="2">
        <v>1</v>
      </c>
      <c r="J31" s="2">
        <v>0</v>
      </c>
      <c r="K31" s="2">
        <v>0</v>
      </c>
      <c r="L31" s="2">
        <v>0</v>
      </c>
      <c r="M31" s="2">
        <v>0</v>
      </c>
      <c r="N31" s="17">
        <v>1.5</v>
      </c>
      <c r="O31" s="18">
        <v>0.7</v>
      </c>
    </row>
    <row r="32" spans="4:15" x14ac:dyDescent="0.25">
      <c r="D32" s="68"/>
      <c r="E32" s="8" t="s">
        <v>38</v>
      </c>
      <c r="F32" s="9"/>
      <c r="G32" s="12">
        <v>9</v>
      </c>
      <c r="H32" s="14">
        <v>8</v>
      </c>
      <c r="I32" s="2">
        <v>1</v>
      </c>
      <c r="J32" s="2">
        <v>0</v>
      </c>
      <c r="K32" s="2">
        <v>0</v>
      </c>
      <c r="L32" s="2">
        <v>0</v>
      </c>
      <c r="M32" s="2">
        <v>0</v>
      </c>
      <c r="N32" s="17">
        <v>1.1000000000000001</v>
      </c>
      <c r="O32" s="18">
        <v>0.3</v>
      </c>
    </row>
    <row r="33" spans="4:15" x14ac:dyDescent="0.25">
      <c r="D33" s="68"/>
      <c r="E33" s="8" t="s">
        <v>39</v>
      </c>
      <c r="F33" s="9"/>
      <c r="G33" s="12">
        <v>0</v>
      </c>
      <c r="H33" s="14">
        <v>0</v>
      </c>
      <c r="I33" s="2">
        <v>0</v>
      </c>
      <c r="J33" s="2">
        <v>0</v>
      </c>
      <c r="K33" s="2">
        <v>0</v>
      </c>
      <c r="L33" s="2">
        <v>0</v>
      </c>
      <c r="M33" s="2">
        <v>0</v>
      </c>
      <c r="N33" s="23">
        <v>0</v>
      </c>
      <c r="O33" s="22">
        <v>0</v>
      </c>
    </row>
    <row r="34" spans="4:15" x14ac:dyDescent="0.25">
      <c r="D34" s="67" t="s">
        <v>40</v>
      </c>
      <c r="E34" s="10" t="s">
        <v>41</v>
      </c>
      <c r="F34" s="7"/>
      <c r="G34" s="11">
        <v>193</v>
      </c>
      <c r="H34" s="13">
        <v>175</v>
      </c>
      <c r="I34" s="1">
        <v>17</v>
      </c>
      <c r="J34" s="1">
        <v>1</v>
      </c>
      <c r="K34" s="1">
        <v>0</v>
      </c>
      <c r="L34" s="1">
        <v>0</v>
      </c>
      <c r="M34" s="1">
        <v>0</v>
      </c>
      <c r="N34" s="20">
        <v>1.1000000000000001</v>
      </c>
      <c r="O34" s="21">
        <v>0.3</v>
      </c>
    </row>
    <row r="35" spans="4:15" x14ac:dyDescent="0.25">
      <c r="D35" s="68"/>
      <c r="E35" s="8" t="s">
        <v>34</v>
      </c>
      <c r="F35" s="9"/>
      <c r="G35" s="12">
        <v>155</v>
      </c>
      <c r="H35" s="14">
        <v>140</v>
      </c>
      <c r="I35" s="2">
        <v>14</v>
      </c>
      <c r="J35" s="2">
        <v>1</v>
      </c>
      <c r="K35" s="2">
        <v>0</v>
      </c>
      <c r="L35" s="2">
        <v>0</v>
      </c>
      <c r="M35" s="2">
        <v>0</v>
      </c>
      <c r="N35" s="17">
        <v>1.1000000000000001</v>
      </c>
      <c r="O35" s="18">
        <v>0.3</v>
      </c>
    </row>
    <row r="36" spans="4:15" x14ac:dyDescent="0.25">
      <c r="D36" s="68"/>
      <c r="E36" s="8" t="s">
        <v>35</v>
      </c>
      <c r="F36" s="9"/>
      <c r="G36" s="12">
        <v>20</v>
      </c>
      <c r="H36" s="14">
        <v>18</v>
      </c>
      <c r="I36" s="2">
        <v>2</v>
      </c>
      <c r="J36" s="2">
        <v>0</v>
      </c>
      <c r="K36" s="2">
        <v>0</v>
      </c>
      <c r="L36" s="2">
        <v>0</v>
      </c>
      <c r="M36" s="2">
        <v>0</v>
      </c>
      <c r="N36" s="17">
        <v>1.1000000000000001</v>
      </c>
      <c r="O36" s="18">
        <v>0.3</v>
      </c>
    </row>
    <row r="37" spans="4:15" x14ac:dyDescent="0.25">
      <c r="D37" s="68"/>
      <c r="E37" s="8" t="s">
        <v>36</v>
      </c>
      <c r="F37" s="9"/>
      <c r="G37" s="12">
        <v>13</v>
      </c>
      <c r="H37" s="14">
        <v>13</v>
      </c>
      <c r="I37" s="2">
        <v>0</v>
      </c>
      <c r="J37" s="2">
        <v>0</v>
      </c>
      <c r="K37" s="2">
        <v>0</v>
      </c>
      <c r="L37" s="2">
        <v>0</v>
      </c>
      <c r="M37" s="2">
        <v>0</v>
      </c>
      <c r="N37" s="17">
        <v>1</v>
      </c>
      <c r="O37" s="18">
        <v>0</v>
      </c>
    </row>
    <row r="38" spans="4:15" x14ac:dyDescent="0.25">
      <c r="D38" s="68"/>
      <c r="E38" s="8" t="s">
        <v>38</v>
      </c>
      <c r="F38" s="9"/>
      <c r="G38" s="12">
        <v>4</v>
      </c>
      <c r="H38" s="14">
        <v>4</v>
      </c>
      <c r="I38" s="2">
        <v>0</v>
      </c>
      <c r="J38" s="2">
        <v>0</v>
      </c>
      <c r="K38" s="2">
        <v>0</v>
      </c>
      <c r="L38" s="2">
        <v>0</v>
      </c>
      <c r="M38" s="2">
        <v>0</v>
      </c>
      <c r="N38" s="17">
        <v>1</v>
      </c>
      <c r="O38" s="18">
        <v>0</v>
      </c>
    </row>
    <row r="39" spans="4:15" x14ac:dyDescent="0.25">
      <c r="D39" s="68"/>
      <c r="E39" s="8" t="s">
        <v>37</v>
      </c>
      <c r="F39" s="9"/>
      <c r="G39" s="12">
        <v>1</v>
      </c>
      <c r="H39" s="14">
        <v>0</v>
      </c>
      <c r="I39" s="2">
        <v>1</v>
      </c>
      <c r="J39" s="2">
        <v>0</v>
      </c>
      <c r="K39" s="2">
        <v>0</v>
      </c>
      <c r="L39" s="2">
        <v>0</v>
      </c>
      <c r="M39" s="2">
        <v>0</v>
      </c>
      <c r="N39" s="17">
        <v>2</v>
      </c>
      <c r="O39" s="18">
        <v>0</v>
      </c>
    </row>
    <row r="40" spans="4:15" x14ac:dyDescent="0.25">
      <c r="D40" s="68"/>
      <c r="E40" s="8" t="s">
        <v>39</v>
      </c>
      <c r="F40" s="9"/>
      <c r="G40" s="12">
        <v>0</v>
      </c>
      <c r="H40" s="14">
        <v>0</v>
      </c>
      <c r="I40" s="2">
        <v>0</v>
      </c>
      <c r="J40" s="2">
        <v>0</v>
      </c>
      <c r="K40" s="2">
        <v>0</v>
      </c>
      <c r="L40" s="2">
        <v>0</v>
      </c>
      <c r="M40" s="2">
        <v>0</v>
      </c>
      <c r="N40" s="23">
        <v>0</v>
      </c>
      <c r="O40" s="22">
        <v>0</v>
      </c>
    </row>
    <row r="41" spans="4:15" x14ac:dyDescent="0.25">
      <c r="D41" s="68"/>
      <c r="E41" s="8" t="s">
        <v>42</v>
      </c>
      <c r="F41" s="9"/>
      <c r="G41" s="12">
        <v>197</v>
      </c>
      <c r="H41" s="14">
        <v>174</v>
      </c>
      <c r="I41" s="2">
        <v>21</v>
      </c>
      <c r="J41" s="2">
        <v>2</v>
      </c>
      <c r="K41" s="2">
        <v>0</v>
      </c>
      <c r="L41" s="2">
        <v>0</v>
      </c>
      <c r="M41" s="2">
        <v>0</v>
      </c>
      <c r="N41" s="17">
        <v>1.1000000000000001</v>
      </c>
      <c r="O41" s="18">
        <v>0.4</v>
      </c>
    </row>
    <row r="42" spans="4:15" x14ac:dyDescent="0.25">
      <c r="D42" s="68"/>
      <c r="E42" s="8" t="s">
        <v>34</v>
      </c>
      <c r="F42" s="9"/>
      <c r="G42" s="12">
        <v>158</v>
      </c>
      <c r="H42" s="14">
        <v>139</v>
      </c>
      <c r="I42" s="2">
        <v>17</v>
      </c>
      <c r="J42" s="2">
        <v>2</v>
      </c>
      <c r="K42" s="2">
        <v>0</v>
      </c>
      <c r="L42" s="2">
        <v>0</v>
      </c>
      <c r="M42" s="2">
        <v>0</v>
      </c>
      <c r="N42" s="17">
        <v>1.1000000000000001</v>
      </c>
      <c r="O42" s="18">
        <v>0.4</v>
      </c>
    </row>
    <row r="43" spans="4:15" x14ac:dyDescent="0.25">
      <c r="D43" s="68"/>
      <c r="E43" s="8" t="s">
        <v>35</v>
      </c>
      <c r="F43" s="9"/>
      <c r="G43" s="12">
        <v>13</v>
      </c>
      <c r="H43" s="14">
        <v>12</v>
      </c>
      <c r="I43" s="2">
        <v>1</v>
      </c>
      <c r="J43" s="2">
        <v>0</v>
      </c>
      <c r="K43" s="2">
        <v>0</v>
      </c>
      <c r="L43" s="2">
        <v>0</v>
      </c>
      <c r="M43" s="2">
        <v>0</v>
      </c>
      <c r="N43" s="17">
        <v>1.1000000000000001</v>
      </c>
      <c r="O43" s="18">
        <v>0.3</v>
      </c>
    </row>
    <row r="44" spans="4:15" x14ac:dyDescent="0.25">
      <c r="D44" s="68"/>
      <c r="E44" s="8" t="s">
        <v>36</v>
      </c>
      <c r="F44" s="9"/>
      <c r="G44" s="12">
        <v>20</v>
      </c>
      <c r="H44" s="14">
        <v>18</v>
      </c>
      <c r="I44" s="2">
        <v>2</v>
      </c>
      <c r="J44" s="2">
        <v>0</v>
      </c>
      <c r="K44" s="2">
        <v>0</v>
      </c>
      <c r="L44" s="2">
        <v>0</v>
      </c>
      <c r="M44" s="2">
        <v>0</v>
      </c>
      <c r="N44" s="17">
        <v>1.1000000000000001</v>
      </c>
      <c r="O44" s="18">
        <v>0.3</v>
      </c>
    </row>
    <row r="45" spans="4:15" x14ac:dyDescent="0.25">
      <c r="D45" s="68"/>
      <c r="E45" s="8" t="s">
        <v>38</v>
      </c>
      <c r="F45" s="9"/>
      <c r="G45" s="12">
        <v>5</v>
      </c>
      <c r="H45" s="14">
        <v>4</v>
      </c>
      <c r="I45" s="2">
        <v>1</v>
      </c>
      <c r="J45" s="2">
        <v>0</v>
      </c>
      <c r="K45" s="2">
        <v>0</v>
      </c>
      <c r="L45" s="2">
        <v>0</v>
      </c>
      <c r="M45" s="2">
        <v>0</v>
      </c>
      <c r="N45" s="17">
        <v>1.2</v>
      </c>
      <c r="O45" s="18">
        <v>0.4</v>
      </c>
    </row>
    <row r="46" spans="4:15" x14ac:dyDescent="0.25">
      <c r="D46" s="68"/>
      <c r="E46" s="8" t="s">
        <v>37</v>
      </c>
      <c r="F46" s="9"/>
      <c r="G46" s="12">
        <v>1</v>
      </c>
      <c r="H46" s="14">
        <v>1</v>
      </c>
      <c r="I46" s="2">
        <v>0</v>
      </c>
      <c r="J46" s="2">
        <v>0</v>
      </c>
      <c r="K46" s="2">
        <v>0</v>
      </c>
      <c r="L46" s="2">
        <v>0</v>
      </c>
      <c r="M46" s="2">
        <v>0</v>
      </c>
      <c r="N46" s="17">
        <v>1</v>
      </c>
      <c r="O46" s="18">
        <v>0</v>
      </c>
    </row>
    <row r="47" spans="4:15" x14ac:dyDescent="0.25">
      <c r="D47" s="68"/>
      <c r="E47" s="8" t="s">
        <v>39</v>
      </c>
      <c r="F47" s="9"/>
      <c r="G47" s="12">
        <v>0</v>
      </c>
      <c r="H47" s="14">
        <v>0</v>
      </c>
      <c r="I47" s="2">
        <v>0</v>
      </c>
      <c r="J47" s="2">
        <v>0</v>
      </c>
      <c r="K47" s="2">
        <v>0</v>
      </c>
      <c r="L47" s="2">
        <v>0</v>
      </c>
      <c r="M47" s="2">
        <v>0</v>
      </c>
      <c r="N47" s="23">
        <v>0</v>
      </c>
      <c r="O47" s="22">
        <v>0</v>
      </c>
    </row>
    <row r="48" spans="4:15" x14ac:dyDescent="0.25">
      <c r="D48" s="67" t="s">
        <v>43</v>
      </c>
      <c r="E48" s="10" t="s">
        <v>44</v>
      </c>
      <c r="F48" s="7"/>
      <c r="G48" s="11">
        <v>75</v>
      </c>
      <c r="H48" s="13">
        <v>69</v>
      </c>
      <c r="I48" s="1">
        <v>6</v>
      </c>
      <c r="J48" s="1">
        <v>0</v>
      </c>
      <c r="K48" s="1">
        <v>0</v>
      </c>
      <c r="L48" s="1">
        <v>0</v>
      </c>
      <c r="M48" s="1">
        <v>0</v>
      </c>
      <c r="N48" s="20">
        <v>1.1000000000000001</v>
      </c>
      <c r="O48" s="21">
        <v>0.3</v>
      </c>
    </row>
    <row r="49" spans="4:15" x14ac:dyDescent="0.25">
      <c r="D49" s="68"/>
      <c r="E49" s="8" t="s">
        <v>45</v>
      </c>
      <c r="F49" s="9"/>
      <c r="G49" s="12">
        <v>25</v>
      </c>
      <c r="H49" s="14">
        <v>25</v>
      </c>
      <c r="I49" s="2">
        <v>0</v>
      </c>
      <c r="J49" s="2">
        <v>0</v>
      </c>
      <c r="K49" s="2">
        <v>0</v>
      </c>
      <c r="L49" s="2">
        <v>0</v>
      </c>
      <c r="M49" s="2">
        <v>0</v>
      </c>
      <c r="N49" s="17">
        <v>1</v>
      </c>
      <c r="O49" s="18">
        <v>0</v>
      </c>
    </row>
    <row r="50" spans="4:15" x14ac:dyDescent="0.25">
      <c r="D50" s="68"/>
      <c r="E50" s="8" t="s">
        <v>46</v>
      </c>
      <c r="F50" s="9"/>
      <c r="G50" s="12">
        <v>50</v>
      </c>
      <c r="H50" s="14">
        <v>44</v>
      </c>
      <c r="I50" s="2">
        <v>6</v>
      </c>
      <c r="J50" s="2">
        <v>0</v>
      </c>
      <c r="K50" s="2">
        <v>0</v>
      </c>
      <c r="L50" s="2">
        <v>0</v>
      </c>
      <c r="M50" s="2">
        <v>0</v>
      </c>
      <c r="N50" s="17">
        <v>1.1000000000000001</v>
      </c>
      <c r="O50" s="18">
        <v>0.3</v>
      </c>
    </row>
    <row r="51" spans="4:15" x14ac:dyDescent="0.25">
      <c r="D51" s="68"/>
      <c r="E51" s="8" t="s">
        <v>47</v>
      </c>
      <c r="F51" s="9"/>
      <c r="G51" s="12">
        <v>313</v>
      </c>
      <c r="H51" s="14">
        <v>279</v>
      </c>
      <c r="I51" s="2">
        <v>31</v>
      </c>
      <c r="J51" s="2">
        <v>3</v>
      </c>
      <c r="K51" s="2">
        <v>0</v>
      </c>
      <c r="L51" s="2">
        <v>0</v>
      </c>
      <c r="M51" s="2">
        <v>0</v>
      </c>
      <c r="N51" s="17">
        <v>1.1000000000000001</v>
      </c>
      <c r="O51" s="18">
        <v>0.4</v>
      </c>
    </row>
    <row r="52" spans="4:15" x14ac:dyDescent="0.25">
      <c r="D52" s="68"/>
      <c r="E52" s="8" t="s">
        <v>48</v>
      </c>
      <c r="F52" s="9"/>
      <c r="G52" s="12">
        <v>49</v>
      </c>
      <c r="H52" s="14">
        <v>42</v>
      </c>
      <c r="I52" s="2">
        <v>7</v>
      </c>
      <c r="J52" s="2">
        <v>0</v>
      </c>
      <c r="K52" s="2">
        <v>0</v>
      </c>
      <c r="L52" s="2">
        <v>0</v>
      </c>
      <c r="M52" s="2">
        <v>0</v>
      </c>
      <c r="N52" s="17">
        <v>1.1000000000000001</v>
      </c>
      <c r="O52" s="18">
        <v>0.4</v>
      </c>
    </row>
    <row r="53" spans="4:15" x14ac:dyDescent="0.25">
      <c r="D53" s="68"/>
      <c r="E53" s="8" t="s">
        <v>49</v>
      </c>
      <c r="F53" s="9"/>
      <c r="G53" s="12">
        <v>47</v>
      </c>
      <c r="H53" s="14">
        <v>45</v>
      </c>
      <c r="I53" s="2">
        <v>2</v>
      </c>
      <c r="J53" s="2">
        <v>0</v>
      </c>
      <c r="K53" s="2">
        <v>0</v>
      </c>
      <c r="L53" s="2">
        <v>0</v>
      </c>
      <c r="M53" s="2">
        <v>0</v>
      </c>
      <c r="N53" s="17">
        <v>1</v>
      </c>
      <c r="O53" s="18">
        <v>0.2</v>
      </c>
    </row>
    <row r="54" spans="4:15" x14ac:dyDescent="0.25">
      <c r="D54" s="68"/>
      <c r="E54" s="8" t="s">
        <v>50</v>
      </c>
      <c r="F54" s="9"/>
      <c r="G54" s="12">
        <v>49</v>
      </c>
      <c r="H54" s="14">
        <v>44</v>
      </c>
      <c r="I54" s="2">
        <v>5</v>
      </c>
      <c r="J54" s="2">
        <v>0</v>
      </c>
      <c r="K54" s="2">
        <v>0</v>
      </c>
      <c r="L54" s="2">
        <v>0</v>
      </c>
      <c r="M54" s="2">
        <v>0</v>
      </c>
      <c r="N54" s="17">
        <v>1.1000000000000001</v>
      </c>
      <c r="O54" s="18">
        <v>0.3</v>
      </c>
    </row>
    <row r="55" spans="4:15" x14ac:dyDescent="0.25">
      <c r="D55" s="68"/>
      <c r="E55" s="8" t="s">
        <v>51</v>
      </c>
      <c r="F55" s="9"/>
      <c r="G55" s="12">
        <v>43</v>
      </c>
      <c r="H55" s="14">
        <v>38</v>
      </c>
      <c r="I55" s="2">
        <v>4</v>
      </c>
      <c r="J55" s="2">
        <v>1</v>
      </c>
      <c r="K55" s="2">
        <v>0</v>
      </c>
      <c r="L55" s="2">
        <v>0</v>
      </c>
      <c r="M55" s="2">
        <v>0</v>
      </c>
      <c r="N55" s="17">
        <v>1.1000000000000001</v>
      </c>
      <c r="O55" s="18">
        <v>0.4</v>
      </c>
    </row>
    <row r="56" spans="4:15" x14ac:dyDescent="0.25">
      <c r="D56" s="68"/>
      <c r="E56" s="8" t="s">
        <v>52</v>
      </c>
      <c r="F56" s="9"/>
      <c r="G56" s="12">
        <v>53</v>
      </c>
      <c r="H56" s="14">
        <v>48</v>
      </c>
      <c r="I56" s="2">
        <v>5</v>
      </c>
      <c r="J56" s="2">
        <v>0</v>
      </c>
      <c r="K56" s="2">
        <v>0</v>
      </c>
      <c r="L56" s="2">
        <v>0</v>
      </c>
      <c r="M56" s="2">
        <v>0</v>
      </c>
      <c r="N56" s="17">
        <v>1.1000000000000001</v>
      </c>
      <c r="O56" s="18">
        <v>0.3</v>
      </c>
    </row>
    <row r="57" spans="4:15" x14ac:dyDescent="0.25">
      <c r="D57" s="68"/>
      <c r="E57" s="8" t="s">
        <v>53</v>
      </c>
      <c r="F57" s="9"/>
      <c r="G57" s="12">
        <v>72</v>
      </c>
      <c r="H57" s="14">
        <v>62</v>
      </c>
      <c r="I57" s="2">
        <v>8</v>
      </c>
      <c r="J57" s="2">
        <v>2</v>
      </c>
      <c r="K57" s="2">
        <v>0</v>
      </c>
      <c r="L57" s="2">
        <v>0</v>
      </c>
      <c r="M57" s="2">
        <v>0</v>
      </c>
      <c r="N57" s="17">
        <v>1.2</v>
      </c>
      <c r="O57" s="18">
        <v>0.4</v>
      </c>
    </row>
    <row r="58" spans="4:15" x14ac:dyDescent="0.25">
      <c r="D58" s="68"/>
      <c r="E58" s="8" t="s">
        <v>37</v>
      </c>
      <c r="F58" s="9"/>
      <c r="G58" s="12">
        <v>2</v>
      </c>
      <c r="H58" s="14">
        <v>1</v>
      </c>
      <c r="I58" s="2">
        <v>1</v>
      </c>
      <c r="J58" s="2">
        <v>0</v>
      </c>
      <c r="K58" s="2">
        <v>0</v>
      </c>
      <c r="L58" s="2">
        <v>0</v>
      </c>
      <c r="M58" s="2">
        <v>0</v>
      </c>
      <c r="N58" s="17">
        <v>1.5</v>
      </c>
      <c r="O58" s="18">
        <v>0.7</v>
      </c>
    </row>
    <row r="59" spans="4:15" x14ac:dyDescent="0.25">
      <c r="D59" s="69"/>
      <c r="E59" s="35" t="s">
        <v>39</v>
      </c>
      <c r="F59" s="31"/>
      <c r="G59" s="25">
        <v>0</v>
      </c>
      <c r="H59" s="39">
        <v>0</v>
      </c>
      <c r="I59" s="6">
        <v>0</v>
      </c>
      <c r="J59" s="6">
        <v>0</v>
      </c>
      <c r="K59" s="6">
        <v>0</v>
      </c>
      <c r="L59" s="6">
        <v>0</v>
      </c>
      <c r="M59" s="6">
        <v>0</v>
      </c>
      <c r="N59" s="45">
        <v>0</v>
      </c>
      <c r="O59" s="42">
        <v>0</v>
      </c>
    </row>
  </sheetData>
  <mergeCells count="7">
    <mergeCell ref="D34:D47"/>
    <mergeCell ref="D48:D59"/>
    <mergeCell ref="D8:F9"/>
    <mergeCell ref="D11:D18"/>
    <mergeCell ref="D19:D25"/>
    <mergeCell ref="D26:D27"/>
    <mergeCell ref="D28:D33"/>
  </mergeCells>
  <phoneticPr fontId="4"/>
  <pageMargins left="0.7" right="0.7" top="0.75" bottom="0.75" header="0.3" footer="0.3"/>
  <pageSetup paperSize="9" scale="63" pageOrder="overThenDown" orientation="landscape"/>
  <headerFooter>
    <oddFooter>&amp;CN(38)</oddFooter>
  </headerFooter>
  <rowBreaks count="1" manualBreakCount="1">
    <brk id="59"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4:O59"/>
  <sheetViews>
    <sheetView workbookViewId="0"/>
  </sheetViews>
  <sheetFormatPr defaultColWidth="8.8984375" defaultRowHeight="12.6" x14ac:dyDescent="0.25"/>
  <cols>
    <col min="1" max="1" width="3.59765625" style="24" customWidth="1"/>
    <col min="2" max="2" width="4.59765625" style="24" customWidth="1"/>
    <col min="3" max="4" width="7.59765625" style="24" customWidth="1"/>
    <col min="5" max="5" width="16.59765625" style="24" customWidth="1"/>
    <col min="6" max="6" width="5.59765625" style="24" customWidth="1"/>
    <col min="7" max="15" width="8.59765625" style="24" customWidth="1"/>
    <col min="16" max="16384" width="8.8984375" style="24"/>
  </cols>
  <sheetData>
    <row r="4" spans="2:15" x14ac:dyDescent="0.25">
      <c r="B4" s="32" t="str">
        <f xml:space="preserve"> HYPERLINK("#'目次'!B9", "[3]")</f>
        <v>[3]</v>
      </c>
      <c r="C4" s="19" t="s">
        <v>59</v>
      </c>
    </row>
    <row r="7" spans="2:15" x14ac:dyDescent="0.25">
      <c r="C7" s="19" t="s">
        <v>11</v>
      </c>
    </row>
    <row r="8" spans="2:15" x14ac:dyDescent="0.25">
      <c r="D8" s="63"/>
      <c r="E8" s="64"/>
      <c r="F8" s="64"/>
      <c r="G8" s="38" t="s">
        <v>12</v>
      </c>
      <c r="H8" s="33" t="s">
        <v>60</v>
      </c>
      <c r="I8" s="5" t="s">
        <v>61</v>
      </c>
      <c r="J8" s="5" t="s">
        <v>62</v>
      </c>
      <c r="K8" s="5" t="s">
        <v>63</v>
      </c>
      <c r="L8" s="5" t="s">
        <v>64</v>
      </c>
      <c r="M8" s="5" t="s">
        <v>65</v>
      </c>
      <c r="N8" s="5" t="s">
        <v>66</v>
      </c>
      <c r="O8" s="29" t="s">
        <v>67</v>
      </c>
    </row>
    <row r="9" spans="2:15" x14ac:dyDescent="0.25">
      <c r="D9" s="65"/>
      <c r="E9" s="66"/>
      <c r="F9" s="66"/>
      <c r="G9" s="37"/>
      <c r="H9" s="34"/>
      <c r="I9" s="4"/>
      <c r="J9" s="4"/>
      <c r="K9" s="4"/>
      <c r="L9" s="4"/>
      <c r="M9" s="4"/>
      <c r="N9" s="4"/>
      <c r="O9" s="26"/>
    </row>
    <row r="10" spans="2:15" x14ac:dyDescent="0.25">
      <c r="D10" s="30"/>
      <c r="E10" s="28" t="s">
        <v>12</v>
      </c>
      <c r="F10" s="36"/>
      <c r="G10" s="27">
        <v>1496</v>
      </c>
      <c r="H10" s="3">
        <v>113</v>
      </c>
      <c r="I10" s="3">
        <v>154</v>
      </c>
      <c r="J10" s="3">
        <v>166</v>
      </c>
      <c r="K10" s="3">
        <v>171</v>
      </c>
      <c r="L10" s="3">
        <v>183</v>
      </c>
      <c r="M10" s="3">
        <v>175</v>
      </c>
      <c r="N10" s="3">
        <v>219</v>
      </c>
      <c r="O10" s="41">
        <v>315</v>
      </c>
    </row>
    <row r="11" spans="2:15" x14ac:dyDescent="0.25">
      <c r="D11" s="67" t="s">
        <v>21</v>
      </c>
      <c r="E11" s="10" t="s">
        <v>13</v>
      </c>
      <c r="F11" s="7"/>
      <c r="G11" s="11">
        <v>64</v>
      </c>
      <c r="H11" s="13">
        <v>3</v>
      </c>
      <c r="I11" s="1">
        <v>6</v>
      </c>
      <c r="J11" s="1">
        <v>8</v>
      </c>
      <c r="K11" s="1">
        <v>8</v>
      </c>
      <c r="L11" s="1">
        <v>7</v>
      </c>
      <c r="M11" s="1">
        <v>9</v>
      </c>
      <c r="N11" s="1">
        <v>8</v>
      </c>
      <c r="O11" s="16">
        <v>15</v>
      </c>
    </row>
    <row r="12" spans="2:15" x14ac:dyDescent="0.25">
      <c r="D12" s="68"/>
      <c r="E12" s="8" t="s">
        <v>14</v>
      </c>
      <c r="F12" s="9"/>
      <c r="G12" s="12">
        <v>120</v>
      </c>
      <c r="H12" s="14">
        <v>10</v>
      </c>
      <c r="I12" s="2">
        <v>10</v>
      </c>
      <c r="J12" s="2">
        <v>9</v>
      </c>
      <c r="K12" s="2">
        <v>15</v>
      </c>
      <c r="L12" s="2">
        <v>13</v>
      </c>
      <c r="M12" s="2">
        <v>20</v>
      </c>
      <c r="N12" s="2">
        <v>12</v>
      </c>
      <c r="O12" s="15">
        <v>31</v>
      </c>
    </row>
    <row r="13" spans="2:15" x14ac:dyDescent="0.25">
      <c r="D13" s="68"/>
      <c r="E13" s="8" t="s">
        <v>15</v>
      </c>
      <c r="F13" s="9"/>
      <c r="G13" s="12">
        <v>417</v>
      </c>
      <c r="H13" s="14">
        <v>36</v>
      </c>
      <c r="I13" s="2">
        <v>46</v>
      </c>
      <c r="J13" s="2">
        <v>52</v>
      </c>
      <c r="K13" s="2">
        <v>36</v>
      </c>
      <c r="L13" s="2">
        <v>52</v>
      </c>
      <c r="M13" s="2">
        <v>49</v>
      </c>
      <c r="N13" s="2">
        <v>61</v>
      </c>
      <c r="O13" s="15">
        <v>85</v>
      </c>
    </row>
    <row r="14" spans="2:15" x14ac:dyDescent="0.25">
      <c r="D14" s="68"/>
      <c r="E14" s="8" t="s">
        <v>16</v>
      </c>
      <c r="F14" s="9"/>
      <c r="G14" s="12">
        <v>308</v>
      </c>
      <c r="H14" s="14">
        <v>18</v>
      </c>
      <c r="I14" s="2">
        <v>24</v>
      </c>
      <c r="J14" s="2">
        <v>33</v>
      </c>
      <c r="K14" s="2">
        <v>44</v>
      </c>
      <c r="L14" s="2">
        <v>46</v>
      </c>
      <c r="M14" s="2">
        <v>37</v>
      </c>
      <c r="N14" s="2">
        <v>43</v>
      </c>
      <c r="O14" s="15">
        <v>63</v>
      </c>
    </row>
    <row r="15" spans="2:15" x14ac:dyDescent="0.25">
      <c r="D15" s="68"/>
      <c r="E15" s="8" t="s">
        <v>17</v>
      </c>
      <c r="F15" s="9"/>
      <c r="G15" s="12">
        <v>220</v>
      </c>
      <c r="H15" s="14">
        <v>18</v>
      </c>
      <c r="I15" s="2">
        <v>33</v>
      </c>
      <c r="J15" s="2">
        <v>30</v>
      </c>
      <c r="K15" s="2">
        <v>27</v>
      </c>
      <c r="L15" s="2">
        <v>34</v>
      </c>
      <c r="M15" s="2">
        <v>19</v>
      </c>
      <c r="N15" s="2">
        <v>28</v>
      </c>
      <c r="O15" s="15">
        <v>31</v>
      </c>
    </row>
    <row r="16" spans="2:15" x14ac:dyDescent="0.25">
      <c r="D16" s="68"/>
      <c r="E16" s="8" t="s">
        <v>18</v>
      </c>
      <c r="F16" s="9"/>
      <c r="G16" s="12">
        <v>99</v>
      </c>
      <c r="H16" s="14">
        <v>6</v>
      </c>
      <c r="I16" s="2">
        <v>13</v>
      </c>
      <c r="J16" s="2">
        <v>10</v>
      </c>
      <c r="K16" s="2">
        <v>16</v>
      </c>
      <c r="L16" s="2">
        <v>6</v>
      </c>
      <c r="M16" s="2">
        <v>13</v>
      </c>
      <c r="N16" s="2">
        <v>14</v>
      </c>
      <c r="O16" s="15">
        <v>21</v>
      </c>
    </row>
    <row r="17" spans="4:15" x14ac:dyDescent="0.25">
      <c r="D17" s="68"/>
      <c r="E17" s="8" t="s">
        <v>19</v>
      </c>
      <c r="F17" s="9"/>
      <c r="G17" s="12">
        <v>48</v>
      </c>
      <c r="H17" s="14">
        <v>2</v>
      </c>
      <c r="I17" s="2">
        <v>3</v>
      </c>
      <c r="J17" s="2">
        <v>6</v>
      </c>
      <c r="K17" s="2">
        <v>6</v>
      </c>
      <c r="L17" s="2">
        <v>4</v>
      </c>
      <c r="M17" s="2">
        <v>4</v>
      </c>
      <c r="N17" s="2">
        <v>12</v>
      </c>
      <c r="O17" s="15">
        <v>11</v>
      </c>
    </row>
    <row r="18" spans="4:15" x14ac:dyDescent="0.25">
      <c r="D18" s="68"/>
      <c r="E18" s="8" t="s">
        <v>20</v>
      </c>
      <c r="F18" s="9"/>
      <c r="G18" s="12">
        <v>220</v>
      </c>
      <c r="H18" s="14">
        <v>20</v>
      </c>
      <c r="I18" s="2">
        <v>19</v>
      </c>
      <c r="J18" s="2">
        <v>18</v>
      </c>
      <c r="K18" s="2">
        <v>19</v>
      </c>
      <c r="L18" s="2">
        <v>21</v>
      </c>
      <c r="M18" s="2">
        <v>24</v>
      </c>
      <c r="N18" s="2">
        <v>41</v>
      </c>
      <c r="O18" s="15">
        <v>58</v>
      </c>
    </row>
    <row r="19" spans="4:15" x14ac:dyDescent="0.25">
      <c r="D19" s="67" t="s">
        <v>22</v>
      </c>
      <c r="E19" s="10" t="s">
        <v>23</v>
      </c>
      <c r="F19" s="7"/>
      <c r="G19" s="11">
        <v>327</v>
      </c>
      <c r="H19" s="13">
        <v>26</v>
      </c>
      <c r="I19" s="1">
        <v>37</v>
      </c>
      <c r="J19" s="1">
        <v>36</v>
      </c>
      <c r="K19" s="1">
        <v>35</v>
      </c>
      <c r="L19" s="1">
        <v>38</v>
      </c>
      <c r="M19" s="1">
        <v>41</v>
      </c>
      <c r="N19" s="1">
        <v>51</v>
      </c>
      <c r="O19" s="16">
        <v>63</v>
      </c>
    </row>
    <row r="20" spans="4:15" x14ac:dyDescent="0.25">
      <c r="D20" s="68"/>
      <c r="E20" s="8" t="s">
        <v>24</v>
      </c>
      <c r="F20" s="9"/>
      <c r="G20" s="12">
        <v>54</v>
      </c>
      <c r="H20" s="14">
        <v>5</v>
      </c>
      <c r="I20" s="2">
        <v>4</v>
      </c>
      <c r="J20" s="2">
        <v>8</v>
      </c>
      <c r="K20" s="2">
        <v>2</v>
      </c>
      <c r="L20" s="2">
        <v>5</v>
      </c>
      <c r="M20" s="2">
        <v>4</v>
      </c>
      <c r="N20" s="2">
        <v>12</v>
      </c>
      <c r="O20" s="15">
        <v>14</v>
      </c>
    </row>
    <row r="21" spans="4:15" x14ac:dyDescent="0.25">
      <c r="D21" s="68"/>
      <c r="E21" s="8" t="s">
        <v>25</v>
      </c>
      <c r="F21" s="9"/>
      <c r="G21" s="12">
        <v>273</v>
      </c>
      <c r="H21" s="14">
        <v>21</v>
      </c>
      <c r="I21" s="2">
        <v>33</v>
      </c>
      <c r="J21" s="2">
        <v>28</v>
      </c>
      <c r="K21" s="2">
        <v>33</v>
      </c>
      <c r="L21" s="2">
        <v>33</v>
      </c>
      <c r="M21" s="2">
        <v>37</v>
      </c>
      <c r="N21" s="2">
        <v>39</v>
      </c>
      <c r="O21" s="15">
        <v>49</v>
      </c>
    </row>
    <row r="22" spans="4:15" x14ac:dyDescent="0.25">
      <c r="D22" s="68"/>
      <c r="E22" s="8" t="s">
        <v>26</v>
      </c>
      <c r="F22" s="9"/>
      <c r="G22" s="12">
        <v>1023</v>
      </c>
      <c r="H22" s="14">
        <v>75</v>
      </c>
      <c r="I22" s="2">
        <v>103</v>
      </c>
      <c r="J22" s="2">
        <v>119</v>
      </c>
      <c r="K22" s="2">
        <v>117</v>
      </c>
      <c r="L22" s="2">
        <v>129</v>
      </c>
      <c r="M22" s="2">
        <v>118</v>
      </c>
      <c r="N22" s="2">
        <v>155</v>
      </c>
      <c r="O22" s="15">
        <v>207</v>
      </c>
    </row>
    <row r="23" spans="4:15" x14ac:dyDescent="0.25">
      <c r="D23" s="68"/>
      <c r="E23" s="8" t="s">
        <v>27</v>
      </c>
      <c r="F23" s="9"/>
      <c r="G23" s="12">
        <v>654</v>
      </c>
      <c r="H23" s="14">
        <v>58</v>
      </c>
      <c r="I23" s="2">
        <v>70</v>
      </c>
      <c r="J23" s="2">
        <v>76</v>
      </c>
      <c r="K23" s="2">
        <v>79</v>
      </c>
      <c r="L23" s="2">
        <v>75</v>
      </c>
      <c r="M23" s="2">
        <v>71</v>
      </c>
      <c r="N23" s="2">
        <v>93</v>
      </c>
      <c r="O23" s="15">
        <v>132</v>
      </c>
    </row>
    <row r="24" spans="4:15" x14ac:dyDescent="0.25">
      <c r="D24" s="68"/>
      <c r="E24" s="8" t="s">
        <v>28</v>
      </c>
      <c r="F24" s="9"/>
      <c r="G24" s="12">
        <v>369</v>
      </c>
      <c r="H24" s="14">
        <v>17</v>
      </c>
      <c r="I24" s="2">
        <v>33</v>
      </c>
      <c r="J24" s="2">
        <v>43</v>
      </c>
      <c r="K24" s="2">
        <v>38</v>
      </c>
      <c r="L24" s="2">
        <v>54</v>
      </c>
      <c r="M24" s="2">
        <v>47</v>
      </c>
      <c r="N24" s="2">
        <v>62</v>
      </c>
      <c r="O24" s="15">
        <v>75</v>
      </c>
    </row>
    <row r="25" spans="4:15" x14ac:dyDescent="0.25">
      <c r="D25" s="68"/>
      <c r="E25" s="8" t="s">
        <v>29</v>
      </c>
      <c r="F25" s="9"/>
      <c r="G25" s="12">
        <v>146</v>
      </c>
      <c r="H25" s="14">
        <v>12</v>
      </c>
      <c r="I25" s="2">
        <v>14</v>
      </c>
      <c r="J25" s="2">
        <v>11</v>
      </c>
      <c r="K25" s="2">
        <v>19</v>
      </c>
      <c r="L25" s="2">
        <v>16</v>
      </c>
      <c r="M25" s="2">
        <v>16</v>
      </c>
      <c r="N25" s="2">
        <v>13</v>
      </c>
      <c r="O25" s="15">
        <v>45</v>
      </c>
    </row>
    <row r="26" spans="4:15" x14ac:dyDescent="0.25">
      <c r="D26" s="67" t="s">
        <v>30</v>
      </c>
      <c r="E26" s="10" t="s">
        <v>31</v>
      </c>
      <c r="F26" s="7"/>
      <c r="G26" s="11">
        <v>750</v>
      </c>
      <c r="H26" s="13">
        <v>61</v>
      </c>
      <c r="I26" s="1">
        <v>81</v>
      </c>
      <c r="J26" s="1">
        <v>85</v>
      </c>
      <c r="K26" s="1">
        <v>83</v>
      </c>
      <c r="L26" s="1">
        <v>78</v>
      </c>
      <c r="M26" s="1">
        <v>83</v>
      </c>
      <c r="N26" s="1">
        <v>106</v>
      </c>
      <c r="O26" s="16">
        <v>173</v>
      </c>
    </row>
    <row r="27" spans="4:15" x14ac:dyDescent="0.25">
      <c r="D27" s="68"/>
      <c r="E27" s="8" t="s">
        <v>32</v>
      </c>
      <c r="F27" s="9"/>
      <c r="G27" s="12">
        <v>746</v>
      </c>
      <c r="H27" s="14">
        <v>52</v>
      </c>
      <c r="I27" s="2">
        <v>73</v>
      </c>
      <c r="J27" s="2">
        <v>81</v>
      </c>
      <c r="K27" s="2">
        <v>88</v>
      </c>
      <c r="L27" s="2">
        <v>105</v>
      </c>
      <c r="M27" s="2">
        <v>92</v>
      </c>
      <c r="N27" s="2">
        <v>113</v>
      </c>
      <c r="O27" s="15">
        <v>142</v>
      </c>
    </row>
    <row r="28" spans="4:15" x14ac:dyDescent="0.25">
      <c r="D28" s="67" t="s">
        <v>33</v>
      </c>
      <c r="E28" s="10" t="s">
        <v>34</v>
      </c>
      <c r="F28" s="7"/>
      <c r="G28" s="11">
        <v>1182</v>
      </c>
      <c r="H28" s="13">
        <v>0</v>
      </c>
      <c r="I28" s="1">
        <v>0</v>
      </c>
      <c r="J28" s="1">
        <v>121</v>
      </c>
      <c r="K28" s="1">
        <v>171</v>
      </c>
      <c r="L28" s="1">
        <v>183</v>
      </c>
      <c r="M28" s="1">
        <v>175</v>
      </c>
      <c r="N28" s="1">
        <v>219</v>
      </c>
      <c r="O28" s="16">
        <v>313</v>
      </c>
    </row>
    <row r="29" spans="4:15" x14ac:dyDescent="0.25">
      <c r="D29" s="68"/>
      <c r="E29" s="8" t="s">
        <v>35</v>
      </c>
      <c r="F29" s="9"/>
      <c r="G29" s="12">
        <v>137</v>
      </c>
      <c r="H29" s="14">
        <v>47</v>
      </c>
      <c r="I29" s="2">
        <v>66</v>
      </c>
      <c r="J29" s="2">
        <v>24</v>
      </c>
      <c r="K29" s="2">
        <v>0</v>
      </c>
      <c r="L29" s="2">
        <v>0</v>
      </c>
      <c r="M29" s="2">
        <v>0</v>
      </c>
      <c r="N29" s="2">
        <v>0</v>
      </c>
      <c r="O29" s="15">
        <v>0</v>
      </c>
    </row>
    <row r="30" spans="4:15" x14ac:dyDescent="0.25">
      <c r="D30" s="68"/>
      <c r="E30" s="8" t="s">
        <v>36</v>
      </c>
      <c r="F30" s="9"/>
      <c r="G30" s="12">
        <v>129</v>
      </c>
      <c r="H30" s="14">
        <v>48</v>
      </c>
      <c r="I30" s="2">
        <v>66</v>
      </c>
      <c r="J30" s="2">
        <v>15</v>
      </c>
      <c r="K30" s="2">
        <v>0</v>
      </c>
      <c r="L30" s="2">
        <v>0</v>
      </c>
      <c r="M30" s="2">
        <v>0</v>
      </c>
      <c r="N30" s="2">
        <v>0</v>
      </c>
      <c r="O30" s="15">
        <v>0</v>
      </c>
    </row>
    <row r="31" spans="4:15" x14ac:dyDescent="0.25">
      <c r="D31" s="68"/>
      <c r="E31" s="8" t="s">
        <v>37</v>
      </c>
      <c r="F31" s="9"/>
      <c r="G31" s="12">
        <v>5</v>
      </c>
      <c r="H31" s="14">
        <v>0</v>
      </c>
      <c r="I31" s="2">
        <v>2</v>
      </c>
      <c r="J31" s="2">
        <v>1</v>
      </c>
      <c r="K31" s="2">
        <v>0</v>
      </c>
      <c r="L31" s="2">
        <v>0</v>
      </c>
      <c r="M31" s="2">
        <v>0</v>
      </c>
      <c r="N31" s="2">
        <v>0</v>
      </c>
      <c r="O31" s="15">
        <v>2</v>
      </c>
    </row>
    <row r="32" spans="4:15" x14ac:dyDescent="0.25">
      <c r="D32" s="68"/>
      <c r="E32" s="8" t="s">
        <v>38</v>
      </c>
      <c r="F32" s="9"/>
      <c r="G32" s="12">
        <v>43</v>
      </c>
      <c r="H32" s="14">
        <v>18</v>
      </c>
      <c r="I32" s="2">
        <v>20</v>
      </c>
      <c r="J32" s="2">
        <v>5</v>
      </c>
      <c r="K32" s="2">
        <v>0</v>
      </c>
      <c r="L32" s="2">
        <v>0</v>
      </c>
      <c r="M32" s="2">
        <v>0</v>
      </c>
      <c r="N32" s="2">
        <v>0</v>
      </c>
      <c r="O32" s="15">
        <v>0</v>
      </c>
    </row>
    <row r="33" spans="4:15" x14ac:dyDescent="0.25">
      <c r="D33" s="68"/>
      <c r="E33" s="8" t="s">
        <v>39</v>
      </c>
      <c r="F33" s="9"/>
      <c r="G33" s="12">
        <v>0</v>
      </c>
      <c r="H33" s="14">
        <v>0</v>
      </c>
      <c r="I33" s="2">
        <v>0</v>
      </c>
      <c r="J33" s="2">
        <v>0</v>
      </c>
      <c r="K33" s="2">
        <v>0</v>
      </c>
      <c r="L33" s="2">
        <v>0</v>
      </c>
      <c r="M33" s="2">
        <v>0</v>
      </c>
      <c r="N33" s="2">
        <v>0</v>
      </c>
      <c r="O33" s="15">
        <v>0</v>
      </c>
    </row>
    <row r="34" spans="4:15" x14ac:dyDescent="0.25">
      <c r="D34" s="67" t="s">
        <v>40</v>
      </c>
      <c r="E34" s="10" t="s">
        <v>41</v>
      </c>
      <c r="F34" s="7"/>
      <c r="G34" s="11">
        <v>750</v>
      </c>
      <c r="H34" s="13">
        <v>61</v>
      </c>
      <c r="I34" s="1">
        <v>81</v>
      </c>
      <c r="J34" s="1">
        <v>85</v>
      </c>
      <c r="K34" s="1">
        <v>83</v>
      </c>
      <c r="L34" s="1">
        <v>78</v>
      </c>
      <c r="M34" s="1">
        <v>83</v>
      </c>
      <c r="N34" s="1">
        <v>106</v>
      </c>
      <c r="O34" s="16">
        <v>173</v>
      </c>
    </row>
    <row r="35" spans="4:15" x14ac:dyDescent="0.25">
      <c r="D35" s="68"/>
      <c r="E35" s="8" t="s">
        <v>34</v>
      </c>
      <c r="F35" s="9"/>
      <c r="G35" s="12">
        <v>588</v>
      </c>
      <c r="H35" s="14">
        <v>0</v>
      </c>
      <c r="I35" s="2">
        <v>0</v>
      </c>
      <c r="J35" s="2">
        <v>66</v>
      </c>
      <c r="K35" s="2">
        <v>83</v>
      </c>
      <c r="L35" s="2">
        <v>78</v>
      </c>
      <c r="M35" s="2">
        <v>83</v>
      </c>
      <c r="N35" s="2">
        <v>106</v>
      </c>
      <c r="O35" s="15">
        <v>172</v>
      </c>
    </row>
    <row r="36" spans="4:15" x14ac:dyDescent="0.25">
      <c r="D36" s="68"/>
      <c r="E36" s="8" t="s">
        <v>35</v>
      </c>
      <c r="F36" s="9"/>
      <c r="G36" s="12">
        <v>72</v>
      </c>
      <c r="H36" s="14">
        <v>28</v>
      </c>
      <c r="I36" s="2">
        <v>33</v>
      </c>
      <c r="J36" s="2">
        <v>11</v>
      </c>
      <c r="K36" s="2">
        <v>0</v>
      </c>
      <c r="L36" s="2">
        <v>0</v>
      </c>
      <c r="M36" s="2">
        <v>0</v>
      </c>
      <c r="N36" s="2">
        <v>0</v>
      </c>
      <c r="O36" s="15">
        <v>0</v>
      </c>
    </row>
    <row r="37" spans="4:15" x14ac:dyDescent="0.25">
      <c r="D37" s="68"/>
      <c r="E37" s="8" t="s">
        <v>36</v>
      </c>
      <c r="F37" s="9"/>
      <c r="G37" s="12">
        <v>62</v>
      </c>
      <c r="H37" s="14">
        <v>22</v>
      </c>
      <c r="I37" s="2">
        <v>34</v>
      </c>
      <c r="J37" s="2">
        <v>6</v>
      </c>
      <c r="K37" s="2">
        <v>0</v>
      </c>
      <c r="L37" s="2">
        <v>0</v>
      </c>
      <c r="M37" s="2">
        <v>0</v>
      </c>
      <c r="N37" s="2">
        <v>0</v>
      </c>
      <c r="O37" s="15">
        <v>0</v>
      </c>
    </row>
    <row r="38" spans="4:15" x14ac:dyDescent="0.25">
      <c r="D38" s="68"/>
      <c r="E38" s="8" t="s">
        <v>38</v>
      </c>
      <c r="F38" s="9"/>
      <c r="G38" s="12">
        <v>25</v>
      </c>
      <c r="H38" s="14">
        <v>11</v>
      </c>
      <c r="I38" s="2">
        <v>12</v>
      </c>
      <c r="J38" s="2">
        <v>2</v>
      </c>
      <c r="K38" s="2">
        <v>0</v>
      </c>
      <c r="L38" s="2">
        <v>0</v>
      </c>
      <c r="M38" s="2">
        <v>0</v>
      </c>
      <c r="N38" s="2">
        <v>0</v>
      </c>
      <c r="O38" s="15">
        <v>0</v>
      </c>
    </row>
    <row r="39" spans="4:15" x14ac:dyDescent="0.25">
      <c r="D39" s="68"/>
      <c r="E39" s="8" t="s">
        <v>37</v>
      </c>
      <c r="F39" s="9"/>
      <c r="G39" s="12">
        <v>3</v>
      </c>
      <c r="H39" s="14">
        <v>0</v>
      </c>
      <c r="I39" s="2">
        <v>2</v>
      </c>
      <c r="J39" s="2">
        <v>0</v>
      </c>
      <c r="K39" s="2">
        <v>0</v>
      </c>
      <c r="L39" s="2">
        <v>0</v>
      </c>
      <c r="M39" s="2">
        <v>0</v>
      </c>
      <c r="N39" s="2">
        <v>0</v>
      </c>
      <c r="O39" s="15">
        <v>1</v>
      </c>
    </row>
    <row r="40" spans="4:15" x14ac:dyDescent="0.25">
      <c r="D40" s="68"/>
      <c r="E40" s="8" t="s">
        <v>39</v>
      </c>
      <c r="F40" s="9"/>
      <c r="G40" s="12">
        <v>0</v>
      </c>
      <c r="H40" s="14">
        <v>0</v>
      </c>
      <c r="I40" s="2">
        <v>0</v>
      </c>
      <c r="J40" s="2">
        <v>0</v>
      </c>
      <c r="K40" s="2">
        <v>0</v>
      </c>
      <c r="L40" s="2">
        <v>0</v>
      </c>
      <c r="M40" s="2">
        <v>0</v>
      </c>
      <c r="N40" s="2">
        <v>0</v>
      </c>
      <c r="O40" s="15">
        <v>0</v>
      </c>
    </row>
    <row r="41" spans="4:15" x14ac:dyDescent="0.25">
      <c r="D41" s="68"/>
      <c r="E41" s="8" t="s">
        <v>42</v>
      </c>
      <c r="F41" s="9"/>
      <c r="G41" s="12">
        <v>746</v>
      </c>
      <c r="H41" s="14">
        <v>52</v>
      </c>
      <c r="I41" s="2">
        <v>73</v>
      </c>
      <c r="J41" s="2">
        <v>81</v>
      </c>
      <c r="K41" s="2">
        <v>88</v>
      </c>
      <c r="L41" s="2">
        <v>105</v>
      </c>
      <c r="M41" s="2">
        <v>92</v>
      </c>
      <c r="N41" s="2">
        <v>113</v>
      </c>
      <c r="O41" s="15">
        <v>142</v>
      </c>
    </row>
    <row r="42" spans="4:15" x14ac:dyDescent="0.25">
      <c r="D42" s="68"/>
      <c r="E42" s="8" t="s">
        <v>34</v>
      </c>
      <c r="F42" s="9"/>
      <c r="G42" s="12">
        <v>594</v>
      </c>
      <c r="H42" s="14">
        <v>0</v>
      </c>
      <c r="I42" s="2">
        <v>0</v>
      </c>
      <c r="J42" s="2">
        <v>55</v>
      </c>
      <c r="K42" s="2">
        <v>88</v>
      </c>
      <c r="L42" s="2">
        <v>105</v>
      </c>
      <c r="M42" s="2">
        <v>92</v>
      </c>
      <c r="N42" s="2">
        <v>113</v>
      </c>
      <c r="O42" s="15">
        <v>141</v>
      </c>
    </row>
    <row r="43" spans="4:15" x14ac:dyDescent="0.25">
      <c r="D43" s="68"/>
      <c r="E43" s="8" t="s">
        <v>35</v>
      </c>
      <c r="F43" s="9"/>
      <c r="G43" s="12">
        <v>65</v>
      </c>
      <c r="H43" s="14">
        <v>19</v>
      </c>
      <c r="I43" s="2">
        <v>33</v>
      </c>
      <c r="J43" s="2">
        <v>13</v>
      </c>
      <c r="K43" s="2">
        <v>0</v>
      </c>
      <c r="L43" s="2">
        <v>0</v>
      </c>
      <c r="M43" s="2">
        <v>0</v>
      </c>
      <c r="N43" s="2">
        <v>0</v>
      </c>
      <c r="O43" s="15">
        <v>0</v>
      </c>
    </row>
    <row r="44" spans="4:15" x14ac:dyDescent="0.25">
      <c r="D44" s="68"/>
      <c r="E44" s="8" t="s">
        <v>36</v>
      </c>
      <c r="F44" s="9"/>
      <c r="G44" s="12">
        <v>67</v>
      </c>
      <c r="H44" s="14">
        <v>26</v>
      </c>
      <c r="I44" s="2">
        <v>32</v>
      </c>
      <c r="J44" s="2">
        <v>9</v>
      </c>
      <c r="K44" s="2">
        <v>0</v>
      </c>
      <c r="L44" s="2">
        <v>0</v>
      </c>
      <c r="M44" s="2">
        <v>0</v>
      </c>
      <c r="N44" s="2">
        <v>0</v>
      </c>
      <c r="O44" s="15">
        <v>0</v>
      </c>
    </row>
    <row r="45" spans="4:15" x14ac:dyDescent="0.25">
      <c r="D45" s="68"/>
      <c r="E45" s="8" t="s">
        <v>38</v>
      </c>
      <c r="F45" s="9"/>
      <c r="G45" s="12">
        <v>18</v>
      </c>
      <c r="H45" s="14">
        <v>7</v>
      </c>
      <c r="I45" s="2">
        <v>8</v>
      </c>
      <c r="J45" s="2">
        <v>3</v>
      </c>
      <c r="K45" s="2">
        <v>0</v>
      </c>
      <c r="L45" s="2">
        <v>0</v>
      </c>
      <c r="M45" s="2">
        <v>0</v>
      </c>
      <c r="N45" s="2">
        <v>0</v>
      </c>
      <c r="O45" s="15">
        <v>0</v>
      </c>
    </row>
    <row r="46" spans="4:15" x14ac:dyDescent="0.25">
      <c r="D46" s="68"/>
      <c r="E46" s="8" t="s">
        <v>37</v>
      </c>
      <c r="F46" s="9"/>
      <c r="G46" s="12">
        <v>2</v>
      </c>
      <c r="H46" s="14">
        <v>0</v>
      </c>
      <c r="I46" s="2">
        <v>0</v>
      </c>
      <c r="J46" s="2">
        <v>1</v>
      </c>
      <c r="K46" s="2">
        <v>0</v>
      </c>
      <c r="L46" s="2">
        <v>0</v>
      </c>
      <c r="M46" s="2">
        <v>0</v>
      </c>
      <c r="N46" s="2">
        <v>0</v>
      </c>
      <c r="O46" s="15">
        <v>1</v>
      </c>
    </row>
    <row r="47" spans="4:15" x14ac:dyDescent="0.25">
      <c r="D47" s="68"/>
      <c r="E47" s="8" t="s">
        <v>39</v>
      </c>
      <c r="F47" s="9"/>
      <c r="G47" s="12">
        <v>0</v>
      </c>
      <c r="H47" s="14">
        <v>0</v>
      </c>
      <c r="I47" s="2">
        <v>0</v>
      </c>
      <c r="J47" s="2">
        <v>0</v>
      </c>
      <c r="K47" s="2">
        <v>0</v>
      </c>
      <c r="L47" s="2">
        <v>0</v>
      </c>
      <c r="M47" s="2">
        <v>0</v>
      </c>
      <c r="N47" s="2">
        <v>0</v>
      </c>
      <c r="O47" s="15">
        <v>0</v>
      </c>
    </row>
    <row r="48" spans="4:15" x14ac:dyDescent="0.25">
      <c r="D48" s="67" t="s">
        <v>43</v>
      </c>
      <c r="E48" s="10" t="s">
        <v>44</v>
      </c>
      <c r="F48" s="7"/>
      <c r="G48" s="11">
        <v>309</v>
      </c>
      <c r="H48" s="13">
        <v>113</v>
      </c>
      <c r="I48" s="1">
        <v>152</v>
      </c>
      <c r="J48" s="1">
        <v>44</v>
      </c>
      <c r="K48" s="1">
        <v>0</v>
      </c>
      <c r="L48" s="1">
        <v>0</v>
      </c>
      <c r="M48" s="1">
        <v>0</v>
      </c>
      <c r="N48" s="1">
        <v>0</v>
      </c>
      <c r="O48" s="16">
        <v>0</v>
      </c>
    </row>
    <row r="49" spans="4:15" x14ac:dyDescent="0.25">
      <c r="D49" s="68"/>
      <c r="E49" s="8" t="s">
        <v>45</v>
      </c>
      <c r="F49" s="9"/>
      <c r="G49" s="12">
        <v>149</v>
      </c>
      <c r="H49" s="14">
        <v>113</v>
      </c>
      <c r="I49" s="2">
        <v>36</v>
      </c>
      <c r="J49" s="2">
        <v>0</v>
      </c>
      <c r="K49" s="2">
        <v>0</v>
      </c>
      <c r="L49" s="2">
        <v>0</v>
      </c>
      <c r="M49" s="2">
        <v>0</v>
      </c>
      <c r="N49" s="2">
        <v>0</v>
      </c>
      <c r="O49" s="15">
        <v>0</v>
      </c>
    </row>
    <row r="50" spans="4:15" x14ac:dyDescent="0.25">
      <c r="D50" s="68"/>
      <c r="E50" s="8" t="s">
        <v>46</v>
      </c>
      <c r="F50" s="9"/>
      <c r="G50" s="12">
        <v>160</v>
      </c>
      <c r="H50" s="14">
        <v>0</v>
      </c>
      <c r="I50" s="2">
        <v>116</v>
      </c>
      <c r="J50" s="2">
        <v>44</v>
      </c>
      <c r="K50" s="2">
        <v>0</v>
      </c>
      <c r="L50" s="2">
        <v>0</v>
      </c>
      <c r="M50" s="2">
        <v>0</v>
      </c>
      <c r="N50" s="2">
        <v>0</v>
      </c>
      <c r="O50" s="15">
        <v>0</v>
      </c>
    </row>
    <row r="51" spans="4:15" x14ac:dyDescent="0.25">
      <c r="D51" s="68"/>
      <c r="E51" s="8" t="s">
        <v>47</v>
      </c>
      <c r="F51" s="9"/>
      <c r="G51" s="12">
        <v>1182</v>
      </c>
      <c r="H51" s="14">
        <v>0</v>
      </c>
      <c r="I51" s="2">
        <v>0</v>
      </c>
      <c r="J51" s="2">
        <v>121</v>
      </c>
      <c r="K51" s="2">
        <v>171</v>
      </c>
      <c r="L51" s="2">
        <v>183</v>
      </c>
      <c r="M51" s="2">
        <v>175</v>
      </c>
      <c r="N51" s="2">
        <v>219</v>
      </c>
      <c r="O51" s="15">
        <v>313</v>
      </c>
    </row>
    <row r="52" spans="4:15" x14ac:dyDescent="0.25">
      <c r="D52" s="68"/>
      <c r="E52" s="8" t="s">
        <v>48</v>
      </c>
      <c r="F52" s="9"/>
      <c r="G52" s="12">
        <v>175</v>
      </c>
      <c r="H52" s="14">
        <v>0</v>
      </c>
      <c r="I52" s="2">
        <v>0</v>
      </c>
      <c r="J52" s="2">
        <v>121</v>
      </c>
      <c r="K52" s="2">
        <v>54</v>
      </c>
      <c r="L52" s="2">
        <v>0</v>
      </c>
      <c r="M52" s="2">
        <v>0</v>
      </c>
      <c r="N52" s="2">
        <v>0</v>
      </c>
      <c r="O52" s="15">
        <v>0</v>
      </c>
    </row>
    <row r="53" spans="4:15" x14ac:dyDescent="0.25">
      <c r="D53" s="68"/>
      <c r="E53" s="8" t="s">
        <v>49</v>
      </c>
      <c r="F53" s="9"/>
      <c r="G53" s="12">
        <v>169</v>
      </c>
      <c r="H53" s="14">
        <v>0</v>
      </c>
      <c r="I53" s="2">
        <v>0</v>
      </c>
      <c r="J53" s="2">
        <v>0</v>
      </c>
      <c r="K53" s="2">
        <v>117</v>
      </c>
      <c r="L53" s="2">
        <v>52</v>
      </c>
      <c r="M53" s="2">
        <v>0</v>
      </c>
      <c r="N53" s="2">
        <v>0</v>
      </c>
      <c r="O53" s="15">
        <v>0</v>
      </c>
    </row>
    <row r="54" spans="4:15" x14ac:dyDescent="0.25">
      <c r="D54" s="68"/>
      <c r="E54" s="8" t="s">
        <v>50</v>
      </c>
      <c r="F54" s="9"/>
      <c r="G54" s="12">
        <v>176</v>
      </c>
      <c r="H54" s="14">
        <v>0</v>
      </c>
      <c r="I54" s="2">
        <v>0</v>
      </c>
      <c r="J54" s="2">
        <v>0</v>
      </c>
      <c r="K54" s="2">
        <v>0</v>
      </c>
      <c r="L54" s="2">
        <v>131</v>
      </c>
      <c r="M54" s="2">
        <v>45</v>
      </c>
      <c r="N54" s="2">
        <v>0</v>
      </c>
      <c r="O54" s="15">
        <v>0</v>
      </c>
    </row>
    <row r="55" spans="4:15" x14ac:dyDescent="0.25">
      <c r="D55" s="68"/>
      <c r="E55" s="8" t="s">
        <v>51</v>
      </c>
      <c r="F55" s="9"/>
      <c r="G55" s="12">
        <v>183</v>
      </c>
      <c r="H55" s="14">
        <v>0</v>
      </c>
      <c r="I55" s="2">
        <v>0</v>
      </c>
      <c r="J55" s="2">
        <v>0</v>
      </c>
      <c r="K55" s="2">
        <v>0</v>
      </c>
      <c r="L55" s="2">
        <v>0</v>
      </c>
      <c r="M55" s="2">
        <v>130</v>
      </c>
      <c r="N55" s="2">
        <v>53</v>
      </c>
      <c r="O55" s="15">
        <v>0</v>
      </c>
    </row>
    <row r="56" spans="4:15" x14ac:dyDescent="0.25">
      <c r="D56" s="68"/>
      <c r="E56" s="8" t="s">
        <v>52</v>
      </c>
      <c r="F56" s="9"/>
      <c r="G56" s="12">
        <v>230</v>
      </c>
      <c r="H56" s="14">
        <v>0</v>
      </c>
      <c r="I56" s="2">
        <v>0</v>
      </c>
      <c r="J56" s="2">
        <v>0</v>
      </c>
      <c r="K56" s="2">
        <v>0</v>
      </c>
      <c r="L56" s="2">
        <v>0</v>
      </c>
      <c r="M56" s="2">
        <v>0</v>
      </c>
      <c r="N56" s="2">
        <v>166</v>
      </c>
      <c r="O56" s="15">
        <v>64</v>
      </c>
    </row>
    <row r="57" spans="4:15" x14ac:dyDescent="0.25">
      <c r="D57" s="68"/>
      <c r="E57" s="8" t="s">
        <v>53</v>
      </c>
      <c r="F57" s="9"/>
      <c r="G57" s="12">
        <v>249</v>
      </c>
      <c r="H57" s="14">
        <v>0</v>
      </c>
      <c r="I57" s="2">
        <v>0</v>
      </c>
      <c r="J57" s="2">
        <v>0</v>
      </c>
      <c r="K57" s="2">
        <v>0</v>
      </c>
      <c r="L57" s="2">
        <v>0</v>
      </c>
      <c r="M57" s="2">
        <v>0</v>
      </c>
      <c r="N57" s="2">
        <v>0</v>
      </c>
      <c r="O57" s="15">
        <v>249</v>
      </c>
    </row>
    <row r="58" spans="4:15" x14ac:dyDescent="0.25">
      <c r="D58" s="68"/>
      <c r="E58" s="8" t="s">
        <v>37</v>
      </c>
      <c r="F58" s="9"/>
      <c r="G58" s="12">
        <v>5</v>
      </c>
      <c r="H58" s="14">
        <v>0</v>
      </c>
      <c r="I58" s="2">
        <v>2</v>
      </c>
      <c r="J58" s="2">
        <v>1</v>
      </c>
      <c r="K58" s="2">
        <v>0</v>
      </c>
      <c r="L58" s="2">
        <v>0</v>
      </c>
      <c r="M58" s="2">
        <v>0</v>
      </c>
      <c r="N58" s="2">
        <v>0</v>
      </c>
      <c r="O58" s="15">
        <v>2</v>
      </c>
    </row>
    <row r="59" spans="4:15" x14ac:dyDescent="0.25">
      <c r="D59" s="69"/>
      <c r="E59" s="35" t="s">
        <v>39</v>
      </c>
      <c r="F59" s="31"/>
      <c r="G59" s="25">
        <v>0</v>
      </c>
      <c r="H59" s="39">
        <v>0</v>
      </c>
      <c r="I59" s="6">
        <v>0</v>
      </c>
      <c r="J59" s="6">
        <v>0</v>
      </c>
      <c r="K59" s="6">
        <v>0</v>
      </c>
      <c r="L59" s="6">
        <v>0</v>
      </c>
      <c r="M59" s="6">
        <v>0</v>
      </c>
      <c r="N59" s="6">
        <v>0</v>
      </c>
      <c r="O59" s="40">
        <v>0</v>
      </c>
    </row>
  </sheetData>
  <mergeCells count="7">
    <mergeCell ref="D34:D47"/>
    <mergeCell ref="D48:D59"/>
    <mergeCell ref="D8:F9"/>
    <mergeCell ref="D11:D18"/>
    <mergeCell ref="D19:D25"/>
    <mergeCell ref="D26:D27"/>
    <mergeCell ref="D28:D33"/>
  </mergeCells>
  <phoneticPr fontId="4"/>
  <pageMargins left="0.7" right="0.7" top="0.75" bottom="0.75" header="0.3" footer="0.3"/>
  <pageSetup paperSize="9" scale="63" pageOrder="overThenDown" orientation="landscape"/>
  <headerFooter>
    <oddFooter>&amp;CN(3)</oddFooter>
  </headerFooter>
  <rowBreaks count="1" manualBreakCount="1">
    <brk id="59" max="16383" man="1"/>
  </rowBreaks>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4:N59"/>
  <sheetViews>
    <sheetView workbookViewId="0"/>
  </sheetViews>
  <sheetFormatPr defaultColWidth="8.8984375" defaultRowHeight="12.6" x14ac:dyDescent="0.25"/>
  <cols>
    <col min="1" max="1" width="3.59765625" style="24" customWidth="1"/>
    <col min="2" max="2" width="4.59765625" style="24" customWidth="1"/>
    <col min="3" max="4" width="7.59765625" style="24" customWidth="1"/>
    <col min="5" max="5" width="16.59765625" style="24" customWidth="1"/>
    <col min="6" max="6" width="5.59765625" style="24" customWidth="1"/>
    <col min="7" max="14" width="8.59765625" style="24" customWidth="1"/>
    <col min="15" max="16384" width="8.8984375" style="24"/>
  </cols>
  <sheetData>
    <row r="4" spans="2:14" x14ac:dyDescent="0.25">
      <c r="B4" s="32" t="str">
        <f xml:space="preserve"> HYPERLINK("#'目次'!B45", "[39]")</f>
        <v>[39]</v>
      </c>
      <c r="C4" s="19" t="s">
        <v>616</v>
      </c>
    </row>
    <row r="5" spans="2:14" x14ac:dyDescent="0.25">
      <c r="C5" s="24" t="s">
        <v>617</v>
      </c>
    </row>
    <row r="7" spans="2:14" x14ac:dyDescent="0.25">
      <c r="C7" s="19" t="s">
        <v>11</v>
      </c>
    </row>
    <row r="8" spans="2:14" ht="25.2" x14ac:dyDescent="0.25">
      <c r="D8" s="63"/>
      <c r="E8" s="64"/>
      <c r="F8" s="64"/>
      <c r="G8" s="38" t="s">
        <v>12</v>
      </c>
      <c r="H8" s="33" t="s">
        <v>618</v>
      </c>
      <c r="I8" s="5" t="s">
        <v>619</v>
      </c>
      <c r="J8" s="5" t="s">
        <v>620</v>
      </c>
      <c r="K8" s="5" t="s">
        <v>621</v>
      </c>
      <c r="L8" s="5" t="s">
        <v>231</v>
      </c>
      <c r="M8" s="5" t="s">
        <v>622</v>
      </c>
      <c r="N8" s="29" t="s">
        <v>623</v>
      </c>
    </row>
    <row r="9" spans="2:14" x14ac:dyDescent="0.25">
      <c r="D9" s="65"/>
      <c r="E9" s="66"/>
      <c r="F9" s="66"/>
      <c r="G9" s="37"/>
      <c r="H9" s="34"/>
      <c r="I9" s="4"/>
      <c r="J9" s="4"/>
      <c r="K9" s="4"/>
      <c r="L9" s="4"/>
      <c r="M9" s="4"/>
      <c r="N9" s="26"/>
    </row>
    <row r="10" spans="2:14" x14ac:dyDescent="0.25">
      <c r="D10" s="30"/>
      <c r="E10" s="28" t="s">
        <v>12</v>
      </c>
      <c r="F10" s="36"/>
      <c r="G10" s="27">
        <v>1377</v>
      </c>
      <c r="H10" s="3">
        <v>169</v>
      </c>
      <c r="I10" s="3">
        <v>396</v>
      </c>
      <c r="J10" s="3">
        <v>490</v>
      </c>
      <c r="K10" s="3">
        <v>295</v>
      </c>
      <c r="L10" s="3">
        <v>27</v>
      </c>
      <c r="M10" s="3">
        <v>565</v>
      </c>
      <c r="N10" s="41">
        <v>785</v>
      </c>
    </row>
    <row r="11" spans="2:14" x14ac:dyDescent="0.25">
      <c r="D11" s="67" t="s">
        <v>21</v>
      </c>
      <c r="E11" s="10" t="s">
        <v>13</v>
      </c>
      <c r="F11" s="7"/>
      <c r="G11" s="11">
        <v>62</v>
      </c>
      <c r="H11" s="13">
        <v>8</v>
      </c>
      <c r="I11" s="1">
        <v>23</v>
      </c>
      <c r="J11" s="1">
        <v>20</v>
      </c>
      <c r="K11" s="1">
        <v>10</v>
      </c>
      <c r="L11" s="1">
        <v>1</v>
      </c>
      <c r="M11" s="1">
        <v>31</v>
      </c>
      <c r="N11" s="16">
        <v>30</v>
      </c>
    </row>
    <row r="12" spans="2:14" x14ac:dyDescent="0.25">
      <c r="D12" s="68"/>
      <c r="E12" s="8" t="s">
        <v>14</v>
      </c>
      <c r="F12" s="9"/>
      <c r="G12" s="12">
        <v>114</v>
      </c>
      <c r="H12" s="14">
        <v>13</v>
      </c>
      <c r="I12" s="2">
        <v>23</v>
      </c>
      <c r="J12" s="2">
        <v>46</v>
      </c>
      <c r="K12" s="2">
        <v>30</v>
      </c>
      <c r="L12" s="2">
        <v>2</v>
      </c>
      <c r="M12" s="2">
        <v>36</v>
      </c>
      <c r="N12" s="15">
        <v>76</v>
      </c>
    </row>
    <row r="13" spans="2:14" x14ac:dyDescent="0.25">
      <c r="D13" s="68"/>
      <c r="E13" s="8" t="s">
        <v>15</v>
      </c>
      <c r="F13" s="9"/>
      <c r="G13" s="12">
        <v>384</v>
      </c>
      <c r="H13" s="14">
        <v>52</v>
      </c>
      <c r="I13" s="2">
        <v>121</v>
      </c>
      <c r="J13" s="2">
        <v>124</v>
      </c>
      <c r="K13" s="2">
        <v>80</v>
      </c>
      <c r="L13" s="2">
        <v>7</v>
      </c>
      <c r="M13" s="2">
        <v>173</v>
      </c>
      <c r="N13" s="15">
        <v>204</v>
      </c>
    </row>
    <row r="14" spans="2:14" x14ac:dyDescent="0.25">
      <c r="D14" s="68"/>
      <c r="E14" s="8" t="s">
        <v>16</v>
      </c>
      <c r="F14" s="9"/>
      <c r="G14" s="12">
        <v>281</v>
      </c>
      <c r="H14" s="14">
        <v>29</v>
      </c>
      <c r="I14" s="2">
        <v>81</v>
      </c>
      <c r="J14" s="2">
        <v>104</v>
      </c>
      <c r="K14" s="2">
        <v>63</v>
      </c>
      <c r="L14" s="2">
        <v>4</v>
      </c>
      <c r="M14" s="2">
        <v>110</v>
      </c>
      <c r="N14" s="15">
        <v>167</v>
      </c>
    </row>
    <row r="15" spans="2:14" x14ac:dyDescent="0.25">
      <c r="D15" s="68"/>
      <c r="E15" s="8" t="s">
        <v>17</v>
      </c>
      <c r="F15" s="9"/>
      <c r="G15" s="12">
        <v>213</v>
      </c>
      <c r="H15" s="14">
        <v>28</v>
      </c>
      <c r="I15" s="2">
        <v>67</v>
      </c>
      <c r="J15" s="2">
        <v>78</v>
      </c>
      <c r="K15" s="2">
        <v>36</v>
      </c>
      <c r="L15" s="2">
        <v>4</v>
      </c>
      <c r="M15" s="2">
        <v>95</v>
      </c>
      <c r="N15" s="15">
        <v>114</v>
      </c>
    </row>
    <row r="16" spans="2:14" x14ac:dyDescent="0.25">
      <c r="D16" s="68"/>
      <c r="E16" s="8" t="s">
        <v>18</v>
      </c>
      <c r="F16" s="9"/>
      <c r="G16" s="12">
        <v>89</v>
      </c>
      <c r="H16" s="14">
        <v>11</v>
      </c>
      <c r="I16" s="2">
        <v>21</v>
      </c>
      <c r="J16" s="2">
        <v>34</v>
      </c>
      <c r="K16" s="2">
        <v>18</v>
      </c>
      <c r="L16" s="2">
        <v>5</v>
      </c>
      <c r="M16" s="2">
        <v>32</v>
      </c>
      <c r="N16" s="15">
        <v>52</v>
      </c>
    </row>
    <row r="17" spans="4:14" x14ac:dyDescent="0.25">
      <c r="D17" s="68"/>
      <c r="E17" s="8" t="s">
        <v>19</v>
      </c>
      <c r="F17" s="9"/>
      <c r="G17" s="12">
        <v>43</v>
      </c>
      <c r="H17" s="14">
        <v>3</v>
      </c>
      <c r="I17" s="2">
        <v>13</v>
      </c>
      <c r="J17" s="2">
        <v>19</v>
      </c>
      <c r="K17" s="2">
        <v>7</v>
      </c>
      <c r="L17" s="2">
        <v>1</v>
      </c>
      <c r="M17" s="2">
        <v>16</v>
      </c>
      <c r="N17" s="15">
        <v>26</v>
      </c>
    </row>
    <row r="18" spans="4:14" x14ac:dyDescent="0.25">
      <c r="D18" s="68"/>
      <c r="E18" s="8" t="s">
        <v>20</v>
      </c>
      <c r="F18" s="9"/>
      <c r="G18" s="12">
        <v>191</v>
      </c>
      <c r="H18" s="14">
        <v>25</v>
      </c>
      <c r="I18" s="2">
        <v>47</v>
      </c>
      <c r="J18" s="2">
        <v>65</v>
      </c>
      <c r="K18" s="2">
        <v>51</v>
      </c>
      <c r="L18" s="2">
        <v>3</v>
      </c>
      <c r="M18" s="2">
        <v>72</v>
      </c>
      <c r="N18" s="15">
        <v>116</v>
      </c>
    </row>
    <row r="19" spans="4:14" x14ac:dyDescent="0.25">
      <c r="D19" s="67" t="s">
        <v>22</v>
      </c>
      <c r="E19" s="10" t="s">
        <v>23</v>
      </c>
      <c r="F19" s="7"/>
      <c r="G19" s="11">
        <v>299</v>
      </c>
      <c r="H19" s="13">
        <v>39</v>
      </c>
      <c r="I19" s="1">
        <v>80</v>
      </c>
      <c r="J19" s="1">
        <v>118</v>
      </c>
      <c r="K19" s="1">
        <v>59</v>
      </c>
      <c r="L19" s="1">
        <v>3</v>
      </c>
      <c r="M19" s="1">
        <v>119</v>
      </c>
      <c r="N19" s="16">
        <v>177</v>
      </c>
    </row>
    <row r="20" spans="4:14" x14ac:dyDescent="0.25">
      <c r="D20" s="68"/>
      <c r="E20" s="8" t="s">
        <v>24</v>
      </c>
      <c r="F20" s="9"/>
      <c r="G20" s="12">
        <v>48</v>
      </c>
      <c r="H20" s="14">
        <v>7</v>
      </c>
      <c r="I20" s="2">
        <v>11</v>
      </c>
      <c r="J20" s="2">
        <v>21</v>
      </c>
      <c r="K20" s="2">
        <v>9</v>
      </c>
      <c r="L20" s="2">
        <v>0</v>
      </c>
      <c r="M20" s="2">
        <v>18</v>
      </c>
      <c r="N20" s="15">
        <v>30</v>
      </c>
    </row>
    <row r="21" spans="4:14" x14ac:dyDescent="0.25">
      <c r="D21" s="68"/>
      <c r="E21" s="8" t="s">
        <v>25</v>
      </c>
      <c r="F21" s="9"/>
      <c r="G21" s="12">
        <v>251</v>
      </c>
      <c r="H21" s="14">
        <v>32</v>
      </c>
      <c r="I21" s="2">
        <v>69</v>
      </c>
      <c r="J21" s="2">
        <v>97</v>
      </c>
      <c r="K21" s="2">
        <v>50</v>
      </c>
      <c r="L21" s="2">
        <v>3</v>
      </c>
      <c r="M21" s="2">
        <v>101</v>
      </c>
      <c r="N21" s="15">
        <v>147</v>
      </c>
    </row>
    <row r="22" spans="4:14" x14ac:dyDescent="0.25">
      <c r="D22" s="68"/>
      <c r="E22" s="8" t="s">
        <v>26</v>
      </c>
      <c r="F22" s="9"/>
      <c r="G22" s="12">
        <v>940</v>
      </c>
      <c r="H22" s="14">
        <v>113</v>
      </c>
      <c r="I22" s="2">
        <v>284</v>
      </c>
      <c r="J22" s="2">
        <v>317</v>
      </c>
      <c r="K22" s="2">
        <v>206</v>
      </c>
      <c r="L22" s="2">
        <v>20</v>
      </c>
      <c r="M22" s="2">
        <v>397</v>
      </c>
      <c r="N22" s="15">
        <v>523</v>
      </c>
    </row>
    <row r="23" spans="4:14" x14ac:dyDescent="0.25">
      <c r="D23" s="68"/>
      <c r="E23" s="8" t="s">
        <v>27</v>
      </c>
      <c r="F23" s="9"/>
      <c r="G23" s="12">
        <v>602</v>
      </c>
      <c r="H23" s="14">
        <v>73</v>
      </c>
      <c r="I23" s="2">
        <v>193</v>
      </c>
      <c r="J23" s="2">
        <v>195</v>
      </c>
      <c r="K23" s="2">
        <v>130</v>
      </c>
      <c r="L23" s="2">
        <v>11</v>
      </c>
      <c r="M23" s="2">
        <v>266</v>
      </c>
      <c r="N23" s="15">
        <v>325</v>
      </c>
    </row>
    <row r="24" spans="4:14" x14ac:dyDescent="0.25">
      <c r="D24" s="68"/>
      <c r="E24" s="8" t="s">
        <v>28</v>
      </c>
      <c r="F24" s="9"/>
      <c r="G24" s="12">
        <v>338</v>
      </c>
      <c r="H24" s="14">
        <v>40</v>
      </c>
      <c r="I24" s="2">
        <v>91</v>
      </c>
      <c r="J24" s="2">
        <v>122</v>
      </c>
      <c r="K24" s="2">
        <v>76</v>
      </c>
      <c r="L24" s="2">
        <v>9</v>
      </c>
      <c r="M24" s="2">
        <v>131</v>
      </c>
      <c r="N24" s="15">
        <v>198</v>
      </c>
    </row>
    <row r="25" spans="4:14" x14ac:dyDescent="0.25">
      <c r="D25" s="68"/>
      <c r="E25" s="8" t="s">
        <v>29</v>
      </c>
      <c r="F25" s="9"/>
      <c r="G25" s="12">
        <v>138</v>
      </c>
      <c r="H25" s="14">
        <v>17</v>
      </c>
      <c r="I25" s="2">
        <v>32</v>
      </c>
      <c r="J25" s="2">
        <v>55</v>
      </c>
      <c r="K25" s="2">
        <v>30</v>
      </c>
      <c r="L25" s="2">
        <v>4</v>
      </c>
      <c r="M25" s="2">
        <v>49</v>
      </c>
      <c r="N25" s="15">
        <v>85</v>
      </c>
    </row>
    <row r="26" spans="4:14" x14ac:dyDescent="0.25">
      <c r="D26" s="67" t="s">
        <v>30</v>
      </c>
      <c r="E26" s="10" t="s">
        <v>31</v>
      </c>
      <c r="F26" s="7"/>
      <c r="G26" s="11">
        <v>682</v>
      </c>
      <c r="H26" s="13">
        <v>98</v>
      </c>
      <c r="I26" s="1">
        <v>188</v>
      </c>
      <c r="J26" s="1">
        <v>250</v>
      </c>
      <c r="K26" s="1">
        <v>134</v>
      </c>
      <c r="L26" s="1">
        <v>12</v>
      </c>
      <c r="M26" s="1">
        <v>286</v>
      </c>
      <c r="N26" s="16">
        <v>384</v>
      </c>
    </row>
    <row r="27" spans="4:14" x14ac:dyDescent="0.25">
      <c r="D27" s="68"/>
      <c r="E27" s="8" t="s">
        <v>32</v>
      </c>
      <c r="F27" s="9"/>
      <c r="G27" s="12">
        <v>695</v>
      </c>
      <c r="H27" s="14">
        <v>71</v>
      </c>
      <c r="I27" s="2">
        <v>208</v>
      </c>
      <c r="J27" s="2">
        <v>240</v>
      </c>
      <c r="K27" s="2">
        <v>161</v>
      </c>
      <c r="L27" s="2">
        <v>15</v>
      </c>
      <c r="M27" s="2">
        <v>279</v>
      </c>
      <c r="N27" s="15">
        <v>401</v>
      </c>
    </row>
    <row r="28" spans="4:14" x14ac:dyDescent="0.25">
      <c r="D28" s="67" t="s">
        <v>33</v>
      </c>
      <c r="E28" s="10" t="s">
        <v>34</v>
      </c>
      <c r="F28" s="7"/>
      <c r="G28" s="11">
        <v>1080</v>
      </c>
      <c r="H28" s="13">
        <v>139</v>
      </c>
      <c r="I28" s="1">
        <v>305</v>
      </c>
      <c r="J28" s="1">
        <v>378</v>
      </c>
      <c r="K28" s="1">
        <v>238</v>
      </c>
      <c r="L28" s="1">
        <v>20</v>
      </c>
      <c r="M28" s="1">
        <v>444</v>
      </c>
      <c r="N28" s="16">
        <v>616</v>
      </c>
    </row>
    <row r="29" spans="4:14" x14ac:dyDescent="0.25">
      <c r="D29" s="68"/>
      <c r="E29" s="8" t="s">
        <v>35</v>
      </c>
      <c r="F29" s="9"/>
      <c r="G29" s="12">
        <v>125</v>
      </c>
      <c r="H29" s="14">
        <v>13</v>
      </c>
      <c r="I29" s="2">
        <v>30</v>
      </c>
      <c r="J29" s="2">
        <v>54</v>
      </c>
      <c r="K29" s="2">
        <v>23</v>
      </c>
      <c r="L29" s="2">
        <v>5</v>
      </c>
      <c r="M29" s="2">
        <v>43</v>
      </c>
      <c r="N29" s="15">
        <v>77</v>
      </c>
    </row>
    <row r="30" spans="4:14" x14ac:dyDescent="0.25">
      <c r="D30" s="68"/>
      <c r="E30" s="8" t="s">
        <v>36</v>
      </c>
      <c r="F30" s="9"/>
      <c r="G30" s="12">
        <v>128</v>
      </c>
      <c r="H30" s="14">
        <v>14</v>
      </c>
      <c r="I30" s="2">
        <v>47</v>
      </c>
      <c r="J30" s="2">
        <v>40</v>
      </c>
      <c r="K30" s="2">
        <v>25</v>
      </c>
      <c r="L30" s="2">
        <v>2</v>
      </c>
      <c r="M30" s="2">
        <v>61</v>
      </c>
      <c r="N30" s="15">
        <v>65</v>
      </c>
    </row>
    <row r="31" spans="4:14" x14ac:dyDescent="0.25">
      <c r="D31" s="68"/>
      <c r="E31" s="8" t="s">
        <v>37</v>
      </c>
      <c r="F31" s="9"/>
      <c r="G31" s="12">
        <v>4</v>
      </c>
      <c r="H31" s="14">
        <v>0</v>
      </c>
      <c r="I31" s="2">
        <v>2</v>
      </c>
      <c r="J31" s="2">
        <v>2</v>
      </c>
      <c r="K31" s="2">
        <v>0</v>
      </c>
      <c r="L31" s="2">
        <v>0</v>
      </c>
      <c r="M31" s="2">
        <v>2</v>
      </c>
      <c r="N31" s="15">
        <v>2</v>
      </c>
    </row>
    <row r="32" spans="4:14" x14ac:dyDescent="0.25">
      <c r="D32" s="68"/>
      <c r="E32" s="8" t="s">
        <v>38</v>
      </c>
      <c r="F32" s="9"/>
      <c r="G32" s="12">
        <v>40</v>
      </c>
      <c r="H32" s="14">
        <v>3</v>
      </c>
      <c r="I32" s="2">
        <v>12</v>
      </c>
      <c r="J32" s="2">
        <v>16</v>
      </c>
      <c r="K32" s="2">
        <v>9</v>
      </c>
      <c r="L32" s="2">
        <v>0</v>
      </c>
      <c r="M32" s="2">
        <v>15</v>
      </c>
      <c r="N32" s="15">
        <v>25</v>
      </c>
    </row>
    <row r="33" spans="4:14" x14ac:dyDescent="0.25">
      <c r="D33" s="68"/>
      <c r="E33" s="8" t="s">
        <v>39</v>
      </c>
      <c r="F33" s="9"/>
      <c r="G33" s="12">
        <v>0</v>
      </c>
      <c r="H33" s="14">
        <v>0</v>
      </c>
      <c r="I33" s="2">
        <v>0</v>
      </c>
      <c r="J33" s="2">
        <v>0</v>
      </c>
      <c r="K33" s="2">
        <v>0</v>
      </c>
      <c r="L33" s="2">
        <v>0</v>
      </c>
      <c r="M33" s="2">
        <v>0</v>
      </c>
      <c r="N33" s="15">
        <v>0</v>
      </c>
    </row>
    <row r="34" spans="4:14" x14ac:dyDescent="0.25">
      <c r="D34" s="67" t="s">
        <v>40</v>
      </c>
      <c r="E34" s="10" t="s">
        <v>41</v>
      </c>
      <c r="F34" s="7"/>
      <c r="G34" s="11">
        <v>682</v>
      </c>
      <c r="H34" s="13">
        <v>98</v>
      </c>
      <c r="I34" s="1">
        <v>188</v>
      </c>
      <c r="J34" s="1">
        <v>250</v>
      </c>
      <c r="K34" s="1">
        <v>134</v>
      </c>
      <c r="L34" s="1">
        <v>12</v>
      </c>
      <c r="M34" s="1">
        <v>286</v>
      </c>
      <c r="N34" s="16">
        <v>384</v>
      </c>
    </row>
    <row r="35" spans="4:14" x14ac:dyDescent="0.25">
      <c r="D35" s="68"/>
      <c r="E35" s="8" t="s">
        <v>34</v>
      </c>
      <c r="F35" s="9"/>
      <c r="G35" s="12">
        <v>531</v>
      </c>
      <c r="H35" s="14">
        <v>81</v>
      </c>
      <c r="I35" s="2">
        <v>149</v>
      </c>
      <c r="J35" s="2">
        <v>188</v>
      </c>
      <c r="K35" s="2">
        <v>104</v>
      </c>
      <c r="L35" s="2">
        <v>9</v>
      </c>
      <c r="M35" s="2">
        <v>230</v>
      </c>
      <c r="N35" s="15">
        <v>292</v>
      </c>
    </row>
    <row r="36" spans="4:14" x14ac:dyDescent="0.25">
      <c r="D36" s="68"/>
      <c r="E36" s="8" t="s">
        <v>35</v>
      </c>
      <c r="F36" s="9"/>
      <c r="G36" s="12">
        <v>64</v>
      </c>
      <c r="H36" s="14">
        <v>9</v>
      </c>
      <c r="I36" s="2">
        <v>11</v>
      </c>
      <c r="J36" s="2">
        <v>28</v>
      </c>
      <c r="K36" s="2">
        <v>14</v>
      </c>
      <c r="L36" s="2">
        <v>2</v>
      </c>
      <c r="M36" s="2">
        <v>20</v>
      </c>
      <c r="N36" s="15">
        <v>42</v>
      </c>
    </row>
    <row r="37" spans="4:14" x14ac:dyDescent="0.25">
      <c r="D37" s="68"/>
      <c r="E37" s="8" t="s">
        <v>36</v>
      </c>
      <c r="F37" s="9"/>
      <c r="G37" s="12">
        <v>62</v>
      </c>
      <c r="H37" s="14">
        <v>7</v>
      </c>
      <c r="I37" s="2">
        <v>20</v>
      </c>
      <c r="J37" s="2">
        <v>24</v>
      </c>
      <c r="K37" s="2">
        <v>10</v>
      </c>
      <c r="L37" s="2">
        <v>1</v>
      </c>
      <c r="M37" s="2">
        <v>27</v>
      </c>
      <c r="N37" s="15">
        <v>34</v>
      </c>
    </row>
    <row r="38" spans="4:14" x14ac:dyDescent="0.25">
      <c r="D38" s="68"/>
      <c r="E38" s="8" t="s">
        <v>38</v>
      </c>
      <c r="F38" s="9"/>
      <c r="G38" s="12">
        <v>23</v>
      </c>
      <c r="H38" s="14">
        <v>1</v>
      </c>
      <c r="I38" s="2">
        <v>7</v>
      </c>
      <c r="J38" s="2">
        <v>9</v>
      </c>
      <c r="K38" s="2">
        <v>6</v>
      </c>
      <c r="L38" s="2">
        <v>0</v>
      </c>
      <c r="M38" s="2">
        <v>8</v>
      </c>
      <c r="N38" s="15">
        <v>15</v>
      </c>
    </row>
    <row r="39" spans="4:14" x14ac:dyDescent="0.25">
      <c r="D39" s="68"/>
      <c r="E39" s="8" t="s">
        <v>37</v>
      </c>
      <c r="F39" s="9"/>
      <c r="G39" s="12">
        <v>2</v>
      </c>
      <c r="H39" s="14">
        <v>0</v>
      </c>
      <c r="I39" s="2">
        <v>1</v>
      </c>
      <c r="J39" s="2">
        <v>1</v>
      </c>
      <c r="K39" s="2">
        <v>0</v>
      </c>
      <c r="L39" s="2">
        <v>0</v>
      </c>
      <c r="M39" s="2">
        <v>1</v>
      </c>
      <c r="N39" s="15">
        <v>1</v>
      </c>
    </row>
    <row r="40" spans="4:14" x14ac:dyDescent="0.25">
      <c r="D40" s="68"/>
      <c r="E40" s="8" t="s">
        <v>39</v>
      </c>
      <c r="F40" s="9"/>
      <c r="G40" s="12">
        <v>0</v>
      </c>
      <c r="H40" s="14">
        <v>0</v>
      </c>
      <c r="I40" s="2">
        <v>0</v>
      </c>
      <c r="J40" s="2">
        <v>0</v>
      </c>
      <c r="K40" s="2">
        <v>0</v>
      </c>
      <c r="L40" s="2">
        <v>0</v>
      </c>
      <c r="M40" s="2">
        <v>0</v>
      </c>
      <c r="N40" s="15">
        <v>0</v>
      </c>
    </row>
    <row r="41" spans="4:14" x14ac:dyDescent="0.25">
      <c r="D41" s="68"/>
      <c r="E41" s="8" t="s">
        <v>42</v>
      </c>
      <c r="F41" s="9"/>
      <c r="G41" s="12">
        <v>695</v>
      </c>
      <c r="H41" s="14">
        <v>71</v>
      </c>
      <c r="I41" s="2">
        <v>208</v>
      </c>
      <c r="J41" s="2">
        <v>240</v>
      </c>
      <c r="K41" s="2">
        <v>161</v>
      </c>
      <c r="L41" s="2">
        <v>15</v>
      </c>
      <c r="M41" s="2">
        <v>279</v>
      </c>
      <c r="N41" s="15">
        <v>401</v>
      </c>
    </row>
    <row r="42" spans="4:14" x14ac:dyDescent="0.25">
      <c r="D42" s="68"/>
      <c r="E42" s="8" t="s">
        <v>34</v>
      </c>
      <c r="F42" s="9"/>
      <c r="G42" s="12">
        <v>549</v>
      </c>
      <c r="H42" s="14">
        <v>58</v>
      </c>
      <c r="I42" s="2">
        <v>156</v>
      </c>
      <c r="J42" s="2">
        <v>190</v>
      </c>
      <c r="K42" s="2">
        <v>134</v>
      </c>
      <c r="L42" s="2">
        <v>11</v>
      </c>
      <c r="M42" s="2">
        <v>214</v>
      </c>
      <c r="N42" s="15">
        <v>324</v>
      </c>
    </row>
    <row r="43" spans="4:14" x14ac:dyDescent="0.25">
      <c r="D43" s="68"/>
      <c r="E43" s="8" t="s">
        <v>35</v>
      </c>
      <c r="F43" s="9"/>
      <c r="G43" s="12">
        <v>61</v>
      </c>
      <c r="H43" s="14">
        <v>4</v>
      </c>
      <c r="I43" s="2">
        <v>19</v>
      </c>
      <c r="J43" s="2">
        <v>26</v>
      </c>
      <c r="K43" s="2">
        <v>9</v>
      </c>
      <c r="L43" s="2">
        <v>3</v>
      </c>
      <c r="M43" s="2">
        <v>23</v>
      </c>
      <c r="N43" s="15">
        <v>35</v>
      </c>
    </row>
    <row r="44" spans="4:14" x14ac:dyDescent="0.25">
      <c r="D44" s="68"/>
      <c r="E44" s="8" t="s">
        <v>36</v>
      </c>
      <c r="F44" s="9"/>
      <c r="G44" s="12">
        <v>66</v>
      </c>
      <c r="H44" s="14">
        <v>7</v>
      </c>
      <c r="I44" s="2">
        <v>27</v>
      </c>
      <c r="J44" s="2">
        <v>16</v>
      </c>
      <c r="K44" s="2">
        <v>15</v>
      </c>
      <c r="L44" s="2">
        <v>1</v>
      </c>
      <c r="M44" s="2">
        <v>34</v>
      </c>
      <c r="N44" s="15">
        <v>31</v>
      </c>
    </row>
    <row r="45" spans="4:14" x14ac:dyDescent="0.25">
      <c r="D45" s="68"/>
      <c r="E45" s="8" t="s">
        <v>38</v>
      </c>
      <c r="F45" s="9"/>
      <c r="G45" s="12">
        <v>17</v>
      </c>
      <c r="H45" s="14">
        <v>2</v>
      </c>
      <c r="I45" s="2">
        <v>5</v>
      </c>
      <c r="J45" s="2">
        <v>7</v>
      </c>
      <c r="K45" s="2">
        <v>3</v>
      </c>
      <c r="L45" s="2">
        <v>0</v>
      </c>
      <c r="M45" s="2">
        <v>7</v>
      </c>
      <c r="N45" s="15">
        <v>10</v>
      </c>
    </row>
    <row r="46" spans="4:14" x14ac:dyDescent="0.25">
      <c r="D46" s="68"/>
      <c r="E46" s="8" t="s">
        <v>37</v>
      </c>
      <c r="F46" s="9"/>
      <c r="G46" s="12">
        <v>2</v>
      </c>
      <c r="H46" s="14">
        <v>0</v>
      </c>
      <c r="I46" s="2">
        <v>1</v>
      </c>
      <c r="J46" s="2">
        <v>1</v>
      </c>
      <c r="K46" s="2">
        <v>0</v>
      </c>
      <c r="L46" s="2">
        <v>0</v>
      </c>
      <c r="M46" s="2">
        <v>1</v>
      </c>
      <c r="N46" s="15">
        <v>1</v>
      </c>
    </row>
    <row r="47" spans="4:14" x14ac:dyDescent="0.25">
      <c r="D47" s="68"/>
      <c r="E47" s="8" t="s">
        <v>39</v>
      </c>
      <c r="F47" s="9"/>
      <c r="G47" s="12">
        <v>0</v>
      </c>
      <c r="H47" s="14">
        <v>0</v>
      </c>
      <c r="I47" s="2">
        <v>0</v>
      </c>
      <c r="J47" s="2">
        <v>0</v>
      </c>
      <c r="K47" s="2">
        <v>0</v>
      </c>
      <c r="L47" s="2">
        <v>0</v>
      </c>
      <c r="M47" s="2">
        <v>0</v>
      </c>
      <c r="N47" s="15">
        <v>0</v>
      </c>
    </row>
    <row r="48" spans="4:14" x14ac:dyDescent="0.25">
      <c r="D48" s="67" t="s">
        <v>43</v>
      </c>
      <c r="E48" s="10" t="s">
        <v>44</v>
      </c>
      <c r="F48" s="7"/>
      <c r="G48" s="11">
        <v>293</v>
      </c>
      <c r="H48" s="13">
        <v>30</v>
      </c>
      <c r="I48" s="1">
        <v>89</v>
      </c>
      <c r="J48" s="1">
        <v>110</v>
      </c>
      <c r="K48" s="1">
        <v>57</v>
      </c>
      <c r="L48" s="1">
        <v>7</v>
      </c>
      <c r="M48" s="1">
        <v>119</v>
      </c>
      <c r="N48" s="16">
        <v>167</v>
      </c>
    </row>
    <row r="49" spans="4:14" x14ac:dyDescent="0.25">
      <c r="D49" s="68"/>
      <c r="E49" s="8" t="s">
        <v>45</v>
      </c>
      <c r="F49" s="9"/>
      <c r="G49" s="12">
        <v>140</v>
      </c>
      <c r="H49" s="14">
        <v>18</v>
      </c>
      <c r="I49" s="2">
        <v>38</v>
      </c>
      <c r="J49" s="2">
        <v>47</v>
      </c>
      <c r="K49" s="2">
        <v>36</v>
      </c>
      <c r="L49" s="2">
        <v>1</v>
      </c>
      <c r="M49" s="2">
        <v>56</v>
      </c>
      <c r="N49" s="15">
        <v>83</v>
      </c>
    </row>
    <row r="50" spans="4:14" x14ac:dyDescent="0.25">
      <c r="D50" s="68"/>
      <c r="E50" s="8" t="s">
        <v>46</v>
      </c>
      <c r="F50" s="9"/>
      <c r="G50" s="12">
        <v>153</v>
      </c>
      <c r="H50" s="14">
        <v>12</v>
      </c>
      <c r="I50" s="2">
        <v>51</v>
      </c>
      <c r="J50" s="2">
        <v>63</v>
      </c>
      <c r="K50" s="2">
        <v>21</v>
      </c>
      <c r="L50" s="2">
        <v>6</v>
      </c>
      <c r="M50" s="2">
        <v>63</v>
      </c>
      <c r="N50" s="15">
        <v>84</v>
      </c>
    </row>
    <row r="51" spans="4:14" x14ac:dyDescent="0.25">
      <c r="D51" s="68"/>
      <c r="E51" s="8" t="s">
        <v>47</v>
      </c>
      <c r="F51" s="9"/>
      <c r="G51" s="12">
        <v>1080</v>
      </c>
      <c r="H51" s="14">
        <v>139</v>
      </c>
      <c r="I51" s="2">
        <v>305</v>
      </c>
      <c r="J51" s="2">
        <v>378</v>
      </c>
      <c r="K51" s="2">
        <v>238</v>
      </c>
      <c r="L51" s="2">
        <v>20</v>
      </c>
      <c r="M51" s="2">
        <v>444</v>
      </c>
      <c r="N51" s="15">
        <v>616</v>
      </c>
    </row>
    <row r="52" spans="4:14" x14ac:dyDescent="0.25">
      <c r="D52" s="68"/>
      <c r="E52" s="8" t="s">
        <v>48</v>
      </c>
      <c r="F52" s="9"/>
      <c r="G52" s="12">
        <v>165</v>
      </c>
      <c r="H52" s="14">
        <v>19</v>
      </c>
      <c r="I52" s="2">
        <v>48</v>
      </c>
      <c r="J52" s="2">
        <v>65</v>
      </c>
      <c r="K52" s="2">
        <v>31</v>
      </c>
      <c r="L52" s="2">
        <v>2</v>
      </c>
      <c r="M52" s="2">
        <v>67</v>
      </c>
      <c r="N52" s="15">
        <v>96</v>
      </c>
    </row>
    <row r="53" spans="4:14" x14ac:dyDescent="0.25">
      <c r="D53" s="68"/>
      <c r="E53" s="8" t="s">
        <v>49</v>
      </c>
      <c r="F53" s="9"/>
      <c r="G53" s="12">
        <v>159</v>
      </c>
      <c r="H53" s="14">
        <v>23</v>
      </c>
      <c r="I53" s="2">
        <v>43</v>
      </c>
      <c r="J53" s="2">
        <v>60</v>
      </c>
      <c r="K53" s="2">
        <v>32</v>
      </c>
      <c r="L53" s="2">
        <v>1</v>
      </c>
      <c r="M53" s="2">
        <v>66</v>
      </c>
      <c r="N53" s="15">
        <v>92</v>
      </c>
    </row>
    <row r="54" spans="4:14" x14ac:dyDescent="0.25">
      <c r="D54" s="68"/>
      <c r="E54" s="8" t="s">
        <v>50</v>
      </c>
      <c r="F54" s="9"/>
      <c r="G54" s="12">
        <v>156</v>
      </c>
      <c r="H54" s="14">
        <v>18</v>
      </c>
      <c r="I54" s="2">
        <v>42</v>
      </c>
      <c r="J54" s="2">
        <v>56</v>
      </c>
      <c r="K54" s="2">
        <v>37</v>
      </c>
      <c r="L54" s="2">
        <v>3</v>
      </c>
      <c r="M54" s="2">
        <v>60</v>
      </c>
      <c r="N54" s="15">
        <v>93</v>
      </c>
    </row>
    <row r="55" spans="4:14" x14ac:dyDescent="0.25">
      <c r="D55" s="68"/>
      <c r="E55" s="8" t="s">
        <v>51</v>
      </c>
      <c r="F55" s="9"/>
      <c r="G55" s="12">
        <v>167</v>
      </c>
      <c r="H55" s="14">
        <v>24</v>
      </c>
      <c r="I55" s="2">
        <v>45</v>
      </c>
      <c r="J55" s="2">
        <v>59</v>
      </c>
      <c r="K55" s="2">
        <v>38</v>
      </c>
      <c r="L55" s="2">
        <v>1</v>
      </c>
      <c r="M55" s="2">
        <v>69</v>
      </c>
      <c r="N55" s="15">
        <v>97</v>
      </c>
    </row>
    <row r="56" spans="4:14" x14ac:dyDescent="0.25">
      <c r="D56" s="68"/>
      <c r="E56" s="8" t="s">
        <v>52</v>
      </c>
      <c r="F56" s="9"/>
      <c r="G56" s="12">
        <v>211</v>
      </c>
      <c r="H56" s="14">
        <v>31</v>
      </c>
      <c r="I56" s="2">
        <v>53</v>
      </c>
      <c r="J56" s="2">
        <v>73</v>
      </c>
      <c r="K56" s="2">
        <v>47</v>
      </c>
      <c r="L56" s="2">
        <v>7</v>
      </c>
      <c r="M56" s="2">
        <v>84</v>
      </c>
      <c r="N56" s="15">
        <v>120</v>
      </c>
    </row>
    <row r="57" spans="4:14" x14ac:dyDescent="0.25">
      <c r="D57" s="68"/>
      <c r="E57" s="8" t="s">
        <v>53</v>
      </c>
      <c r="F57" s="9"/>
      <c r="G57" s="12">
        <v>222</v>
      </c>
      <c r="H57" s="14">
        <v>24</v>
      </c>
      <c r="I57" s="2">
        <v>74</v>
      </c>
      <c r="J57" s="2">
        <v>65</v>
      </c>
      <c r="K57" s="2">
        <v>53</v>
      </c>
      <c r="L57" s="2">
        <v>6</v>
      </c>
      <c r="M57" s="2">
        <v>98</v>
      </c>
      <c r="N57" s="15">
        <v>118</v>
      </c>
    </row>
    <row r="58" spans="4:14" x14ac:dyDescent="0.25">
      <c r="D58" s="68"/>
      <c r="E58" s="8" t="s">
        <v>37</v>
      </c>
      <c r="F58" s="9"/>
      <c r="G58" s="12">
        <v>4</v>
      </c>
      <c r="H58" s="14">
        <v>0</v>
      </c>
      <c r="I58" s="2">
        <v>2</v>
      </c>
      <c r="J58" s="2">
        <v>2</v>
      </c>
      <c r="K58" s="2">
        <v>0</v>
      </c>
      <c r="L58" s="2">
        <v>0</v>
      </c>
      <c r="M58" s="2">
        <v>2</v>
      </c>
      <c r="N58" s="15">
        <v>2</v>
      </c>
    </row>
    <row r="59" spans="4:14" x14ac:dyDescent="0.25">
      <c r="D59" s="69"/>
      <c r="E59" s="35" t="s">
        <v>39</v>
      </c>
      <c r="F59" s="31"/>
      <c r="G59" s="25">
        <v>0</v>
      </c>
      <c r="H59" s="39">
        <v>0</v>
      </c>
      <c r="I59" s="6">
        <v>0</v>
      </c>
      <c r="J59" s="6">
        <v>0</v>
      </c>
      <c r="K59" s="6">
        <v>0</v>
      </c>
      <c r="L59" s="6">
        <v>0</v>
      </c>
      <c r="M59" s="6">
        <v>0</v>
      </c>
      <c r="N59" s="40">
        <v>0</v>
      </c>
    </row>
  </sheetData>
  <mergeCells count="7">
    <mergeCell ref="D34:D47"/>
    <mergeCell ref="D48:D59"/>
    <mergeCell ref="D8:F9"/>
    <mergeCell ref="D11:D18"/>
    <mergeCell ref="D19:D25"/>
    <mergeCell ref="D26:D27"/>
    <mergeCell ref="D28:D33"/>
  </mergeCells>
  <phoneticPr fontId="4"/>
  <pageMargins left="0.7" right="0.7" top="0.75" bottom="0.75" header="0.3" footer="0.3"/>
  <pageSetup paperSize="9" scale="63" pageOrder="overThenDown" orientation="landscape"/>
  <headerFooter>
    <oddFooter>&amp;CN(39)</oddFooter>
  </headerFooter>
  <rowBreaks count="1" manualBreakCount="1">
    <brk id="59" max="16383" man="1"/>
  </rowBreaks>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4:N59"/>
  <sheetViews>
    <sheetView workbookViewId="0"/>
  </sheetViews>
  <sheetFormatPr defaultColWidth="8.8984375" defaultRowHeight="12.6" x14ac:dyDescent="0.25"/>
  <cols>
    <col min="1" max="1" width="3.59765625" style="24" customWidth="1"/>
    <col min="2" max="2" width="4.59765625" style="24" customWidth="1"/>
    <col min="3" max="4" width="7.59765625" style="24" customWidth="1"/>
    <col min="5" max="5" width="16.59765625" style="24" customWidth="1"/>
    <col min="6" max="6" width="5.59765625" style="24" customWidth="1"/>
    <col min="7" max="14" width="8.59765625" style="24" customWidth="1"/>
    <col min="15" max="16384" width="8.8984375" style="24"/>
  </cols>
  <sheetData>
    <row r="4" spans="2:14" x14ac:dyDescent="0.25">
      <c r="B4" s="32" t="str">
        <f xml:space="preserve"> HYPERLINK("#'目次'!B46", "[40]")</f>
        <v>[40]</v>
      </c>
      <c r="C4" s="19" t="s">
        <v>626</v>
      </c>
    </row>
    <row r="5" spans="2:14" x14ac:dyDescent="0.25">
      <c r="C5" s="24" t="s">
        <v>627</v>
      </c>
    </row>
    <row r="7" spans="2:14" x14ac:dyDescent="0.25">
      <c r="C7" s="19" t="s">
        <v>11</v>
      </c>
    </row>
    <row r="8" spans="2:14" ht="25.2" x14ac:dyDescent="0.25">
      <c r="D8" s="63"/>
      <c r="E8" s="64"/>
      <c r="F8" s="64"/>
      <c r="G8" s="38" t="s">
        <v>12</v>
      </c>
      <c r="H8" s="33" t="s">
        <v>618</v>
      </c>
      <c r="I8" s="5" t="s">
        <v>619</v>
      </c>
      <c r="J8" s="5" t="s">
        <v>620</v>
      </c>
      <c r="K8" s="5" t="s">
        <v>621</v>
      </c>
      <c r="L8" s="5" t="s">
        <v>231</v>
      </c>
      <c r="M8" s="5" t="s">
        <v>622</v>
      </c>
      <c r="N8" s="29" t="s">
        <v>623</v>
      </c>
    </row>
    <row r="9" spans="2:14" x14ac:dyDescent="0.25">
      <c r="D9" s="65"/>
      <c r="E9" s="66"/>
      <c r="F9" s="66"/>
      <c r="G9" s="37"/>
      <c r="H9" s="34"/>
      <c r="I9" s="4"/>
      <c r="J9" s="4"/>
      <c r="K9" s="4"/>
      <c r="L9" s="4"/>
      <c r="M9" s="4"/>
      <c r="N9" s="26"/>
    </row>
    <row r="10" spans="2:14" x14ac:dyDescent="0.25">
      <c r="D10" s="30"/>
      <c r="E10" s="28" t="s">
        <v>12</v>
      </c>
      <c r="F10" s="36"/>
      <c r="G10" s="27">
        <v>1480</v>
      </c>
      <c r="H10" s="3">
        <v>74</v>
      </c>
      <c r="I10" s="3">
        <v>307</v>
      </c>
      <c r="J10" s="3">
        <v>680</v>
      </c>
      <c r="K10" s="3">
        <v>386</v>
      </c>
      <c r="L10" s="3">
        <v>33</v>
      </c>
      <c r="M10" s="3">
        <v>381</v>
      </c>
      <c r="N10" s="41">
        <v>1066</v>
      </c>
    </row>
    <row r="11" spans="2:14" x14ac:dyDescent="0.25">
      <c r="D11" s="67" t="s">
        <v>21</v>
      </c>
      <c r="E11" s="10" t="s">
        <v>13</v>
      </c>
      <c r="F11" s="7"/>
      <c r="G11" s="11">
        <v>64</v>
      </c>
      <c r="H11" s="13">
        <v>4</v>
      </c>
      <c r="I11" s="1">
        <v>16</v>
      </c>
      <c r="J11" s="1">
        <v>31</v>
      </c>
      <c r="K11" s="1">
        <v>12</v>
      </c>
      <c r="L11" s="1">
        <v>1</v>
      </c>
      <c r="M11" s="1">
        <v>20</v>
      </c>
      <c r="N11" s="16">
        <v>43</v>
      </c>
    </row>
    <row r="12" spans="2:14" x14ac:dyDescent="0.25">
      <c r="D12" s="68"/>
      <c r="E12" s="8" t="s">
        <v>14</v>
      </c>
      <c r="F12" s="9"/>
      <c r="G12" s="12">
        <v>118</v>
      </c>
      <c r="H12" s="14">
        <v>5</v>
      </c>
      <c r="I12" s="2">
        <v>24</v>
      </c>
      <c r="J12" s="2">
        <v>55</v>
      </c>
      <c r="K12" s="2">
        <v>31</v>
      </c>
      <c r="L12" s="2">
        <v>3</v>
      </c>
      <c r="M12" s="2">
        <v>29</v>
      </c>
      <c r="N12" s="15">
        <v>86</v>
      </c>
    </row>
    <row r="13" spans="2:14" x14ac:dyDescent="0.25">
      <c r="D13" s="68"/>
      <c r="E13" s="8" t="s">
        <v>15</v>
      </c>
      <c r="F13" s="9"/>
      <c r="G13" s="12">
        <v>415</v>
      </c>
      <c r="H13" s="14">
        <v>29</v>
      </c>
      <c r="I13" s="2">
        <v>79</v>
      </c>
      <c r="J13" s="2">
        <v>191</v>
      </c>
      <c r="K13" s="2">
        <v>104</v>
      </c>
      <c r="L13" s="2">
        <v>12</v>
      </c>
      <c r="M13" s="2">
        <v>108</v>
      </c>
      <c r="N13" s="15">
        <v>295</v>
      </c>
    </row>
    <row r="14" spans="2:14" x14ac:dyDescent="0.25">
      <c r="D14" s="68"/>
      <c r="E14" s="8" t="s">
        <v>16</v>
      </c>
      <c r="F14" s="9"/>
      <c r="G14" s="12">
        <v>302</v>
      </c>
      <c r="H14" s="14">
        <v>10</v>
      </c>
      <c r="I14" s="2">
        <v>67</v>
      </c>
      <c r="J14" s="2">
        <v>143</v>
      </c>
      <c r="K14" s="2">
        <v>78</v>
      </c>
      <c r="L14" s="2">
        <v>4</v>
      </c>
      <c r="M14" s="2">
        <v>77</v>
      </c>
      <c r="N14" s="15">
        <v>221</v>
      </c>
    </row>
    <row r="15" spans="2:14" x14ac:dyDescent="0.25">
      <c r="D15" s="68"/>
      <c r="E15" s="8" t="s">
        <v>17</v>
      </c>
      <c r="F15" s="9"/>
      <c r="G15" s="12">
        <v>219</v>
      </c>
      <c r="H15" s="14">
        <v>10</v>
      </c>
      <c r="I15" s="2">
        <v>51</v>
      </c>
      <c r="J15" s="2">
        <v>109</v>
      </c>
      <c r="K15" s="2">
        <v>45</v>
      </c>
      <c r="L15" s="2">
        <v>4</v>
      </c>
      <c r="M15" s="2">
        <v>61</v>
      </c>
      <c r="N15" s="15">
        <v>154</v>
      </c>
    </row>
    <row r="16" spans="2:14" x14ac:dyDescent="0.25">
      <c r="D16" s="68"/>
      <c r="E16" s="8" t="s">
        <v>18</v>
      </c>
      <c r="F16" s="9"/>
      <c r="G16" s="12">
        <v>98</v>
      </c>
      <c r="H16" s="14">
        <v>7</v>
      </c>
      <c r="I16" s="2">
        <v>17</v>
      </c>
      <c r="J16" s="2">
        <v>41</v>
      </c>
      <c r="K16" s="2">
        <v>28</v>
      </c>
      <c r="L16" s="2">
        <v>5</v>
      </c>
      <c r="M16" s="2">
        <v>24</v>
      </c>
      <c r="N16" s="15">
        <v>69</v>
      </c>
    </row>
    <row r="17" spans="4:14" x14ac:dyDescent="0.25">
      <c r="D17" s="68"/>
      <c r="E17" s="8" t="s">
        <v>19</v>
      </c>
      <c r="F17" s="9"/>
      <c r="G17" s="12">
        <v>48</v>
      </c>
      <c r="H17" s="14">
        <v>1</v>
      </c>
      <c r="I17" s="2">
        <v>12</v>
      </c>
      <c r="J17" s="2">
        <v>23</v>
      </c>
      <c r="K17" s="2">
        <v>12</v>
      </c>
      <c r="L17" s="2">
        <v>0</v>
      </c>
      <c r="M17" s="2">
        <v>13</v>
      </c>
      <c r="N17" s="15">
        <v>35</v>
      </c>
    </row>
    <row r="18" spans="4:14" x14ac:dyDescent="0.25">
      <c r="D18" s="68"/>
      <c r="E18" s="8" t="s">
        <v>20</v>
      </c>
      <c r="F18" s="9"/>
      <c r="G18" s="12">
        <v>216</v>
      </c>
      <c r="H18" s="14">
        <v>8</v>
      </c>
      <c r="I18" s="2">
        <v>41</v>
      </c>
      <c r="J18" s="2">
        <v>87</v>
      </c>
      <c r="K18" s="2">
        <v>76</v>
      </c>
      <c r="L18" s="2">
        <v>4</v>
      </c>
      <c r="M18" s="2">
        <v>49</v>
      </c>
      <c r="N18" s="15">
        <v>163</v>
      </c>
    </row>
    <row r="19" spans="4:14" x14ac:dyDescent="0.25">
      <c r="D19" s="67" t="s">
        <v>22</v>
      </c>
      <c r="E19" s="10" t="s">
        <v>23</v>
      </c>
      <c r="F19" s="7"/>
      <c r="G19" s="11">
        <v>325</v>
      </c>
      <c r="H19" s="13">
        <v>13</v>
      </c>
      <c r="I19" s="1">
        <v>68</v>
      </c>
      <c r="J19" s="1">
        <v>158</v>
      </c>
      <c r="K19" s="1">
        <v>81</v>
      </c>
      <c r="L19" s="1">
        <v>5</v>
      </c>
      <c r="M19" s="1">
        <v>81</v>
      </c>
      <c r="N19" s="16">
        <v>239</v>
      </c>
    </row>
    <row r="20" spans="4:14" x14ac:dyDescent="0.25">
      <c r="D20" s="68"/>
      <c r="E20" s="8" t="s">
        <v>24</v>
      </c>
      <c r="F20" s="9"/>
      <c r="G20" s="12">
        <v>54</v>
      </c>
      <c r="H20" s="14">
        <v>3</v>
      </c>
      <c r="I20" s="2">
        <v>9</v>
      </c>
      <c r="J20" s="2">
        <v>28</v>
      </c>
      <c r="K20" s="2">
        <v>13</v>
      </c>
      <c r="L20" s="2">
        <v>1</v>
      </c>
      <c r="M20" s="2">
        <v>12</v>
      </c>
      <c r="N20" s="15">
        <v>41</v>
      </c>
    </row>
    <row r="21" spans="4:14" x14ac:dyDescent="0.25">
      <c r="D21" s="68"/>
      <c r="E21" s="8" t="s">
        <v>25</v>
      </c>
      <c r="F21" s="9"/>
      <c r="G21" s="12">
        <v>271</v>
      </c>
      <c r="H21" s="14">
        <v>10</v>
      </c>
      <c r="I21" s="2">
        <v>59</v>
      </c>
      <c r="J21" s="2">
        <v>130</v>
      </c>
      <c r="K21" s="2">
        <v>68</v>
      </c>
      <c r="L21" s="2">
        <v>4</v>
      </c>
      <c r="M21" s="2">
        <v>69</v>
      </c>
      <c r="N21" s="15">
        <v>198</v>
      </c>
    </row>
    <row r="22" spans="4:14" x14ac:dyDescent="0.25">
      <c r="D22" s="68"/>
      <c r="E22" s="8" t="s">
        <v>26</v>
      </c>
      <c r="F22" s="9"/>
      <c r="G22" s="12">
        <v>1010</v>
      </c>
      <c r="H22" s="14">
        <v>56</v>
      </c>
      <c r="I22" s="2">
        <v>211</v>
      </c>
      <c r="J22" s="2">
        <v>459</v>
      </c>
      <c r="K22" s="2">
        <v>261</v>
      </c>
      <c r="L22" s="2">
        <v>23</v>
      </c>
      <c r="M22" s="2">
        <v>267</v>
      </c>
      <c r="N22" s="15">
        <v>720</v>
      </c>
    </row>
    <row r="23" spans="4:14" x14ac:dyDescent="0.25">
      <c r="D23" s="68"/>
      <c r="E23" s="8" t="s">
        <v>27</v>
      </c>
      <c r="F23" s="9"/>
      <c r="G23" s="12">
        <v>648</v>
      </c>
      <c r="H23" s="14">
        <v>40</v>
      </c>
      <c r="I23" s="2">
        <v>140</v>
      </c>
      <c r="J23" s="2">
        <v>282</v>
      </c>
      <c r="K23" s="2">
        <v>169</v>
      </c>
      <c r="L23" s="2">
        <v>17</v>
      </c>
      <c r="M23" s="2">
        <v>180</v>
      </c>
      <c r="N23" s="15">
        <v>451</v>
      </c>
    </row>
    <row r="24" spans="4:14" x14ac:dyDescent="0.25">
      <c r="D24" s="68"/>
      <c r="E24" s="8" t="s">
        <v>28</v>
      </c>
      <c r="F24" s="9"/>
      <c r="G24" s="12">
        <v>362</v>
      </c>
      <c r="H24" s="14">
        <v>16</v>
      </c>
      <c r="I24" s="2">
        <v>71</v>
      </c>
      <c r="J24" s="2">
        <v>177</v>
      </c>
      <c r="K24" s="2">
        <v>92</v>
      </c>
      <c r="L24" s="2">
        <v>6</v>
      </c>
      <c r="M24" s="2">
        <v>87</v>
      </c>
      <c r="N24" s="15">
        <v>269</v>
      </c>
    </row>
    <row r="25" spans="4:14" x14ac:dyDescent="0.25">
      <c r="D25" s="68"/>
      <c r="E25" s="8" t="s">
        <v>29</v>
      </c>
      <c r="F25" s="9"/>
      <c r="G25" s="12">
        <v>145</v>
      </c>
      <c r="H25" s="14">
        <v>5</v>
      </c>
      <c r="I25" s="2">
        <v>28</v>
      </c>
      <c r="J25" s="2">
        <v>63</v>
      </c>
      <c r="K25" s="2">
        <v>44</v>
      </c>
      <c r="L25" s="2">
        <v>5</v>
      </c>
      <c r="M25" s="2">
        <v>33</v>
      </c>
      <c r="N25" s="15">
        <v>107</v>
      </c>
    </row>
    <row r="26" spans="4:14" x14ac:dyDescent="0.25">
      <c r="D26" s="67" t="s">
        <v>30</v>
      </c>
      <c r="E26" s="10" t="s">
        <v>31</v>
      </c>
      <c r="F26" s="7"/>
      <c r="G26" s="11">
        <v>741</v>
      </c>
      <c r="H26" s="13">
        <v>31</v>
      </c>
      <c r="I26" s="1">
        <v>149</v>
      </c>
      <c r="J26" s="1">
        <v>346</v>
      </c>
      <c r="K26" s="1">
        <v>198</v>
      </c>
      <c r="L26" s="1">
        <v>17</v>
      </c>
      <c r="M26" s="1">
        <v>180</v>
      </c>
      <c r="N26" s="16">
        <v>544</v>
      </c>
    </row>
    <row r="27" spans="4:14" x14ac:dyDescent="0.25">
      <c r="D27" s="68"/>
      <c r="E27" s="8" t="s">
        <v>32</v>
      </c>
      <c r="F27" s="9"/>
      <c r="G27" s="12">
        <v>739</v>
      </c>
      <c r="H27" s="14">
        <v>43</v>
      </c>
      <c r="I27" s="2">
        <v>158</v>
      </c>
      <c r="J27" s="2">
        <v>334</v>
      </c>
      <c r="K27" s="2">
        <v>188</v>
      </c>
      <c r="L27" s="2">
        <v>16</v>
      </c>
      <c r="M27" s="2">
        <v>201</v>
      </c>
      <c r="N27" s="15">
        <v>522</v>
      </c>
    </row>
    <row r="28" spans="4:14" x14ac:dyDescent="0.25">
      <c r="D28" s="67" t="s">
        <v>33</v>
      </c>
      <c r="E28" s="10" t="s">
        <v>34</v>
      </c>
      <c r="F28" s="7"/>
      <c r="G28" s="11">
        <v>1167</v>
      </c>
      <c r="H28" s="13">
        <v>57</v>
      </c>
      <c r="I28" s="1">
        <v>242</v>
      </c>
      <c r="J28" s="1">
        <v>525</v>
      </c>
      <c r="K28" s="1">
        <v>316</v>
      </c>
      <c r="L28" s="1">
        <v>27</v>
      </c>
      <c r="M28" s="1">
        <v>299</v>
      </c>
      <c r="N28" s="16">
        <v>841</v>
      </c>
    </row>
    <row r="29" spans="4:14" x14ac:dyDescent="0.25">
      <c r="D29" s="68"/>
      <c r="E29" s="8" t="s">
        <v>35</v>
      </c>
      <c r="F29" s="9"/>
      <c r="G29" s="12">
        <v>136</v>
      </c>
      <c r="H29" s="14">
        <v>6</v>
      </c>
      <c r="I29" s="2">
        <v>27</v>
      </c>
      <c r="J29" s="2">
        <v>67</v>
      </c>
      <c r="K29" s="2">
        <v>32</v>
      </c>
      <c r="L29" s="2">
        <v>4</v>
      </c>
      <c r="M29" s="2">
        <v>33</v>
      </c>
      <c r="N29" s="15">
        <v>99</v>
      </c>
    </row>
    <row r="30" spans="4:14" x14ac:dyDescent="0.25">
      <c r="D30" s="68"/>
      <c r="E30" s="8" t="s">
        <v>36</v>
      </c>
      <c r="F30" s="9"/>
      <c r="G30" s="12">
        <v>129</v>
      </c>
      <c r="H30" s="14">
        <v>9</v>
      </c>
      <c r="I30" s="2">
        <v>26</v>
      </c>
      <c r="J30" s="2">
        <v>66</v>
      </c>
      <c r="K30" s="2">
        <v>26</v>
      </c>
      <c r="L30" s="2">
        <v>2</v>
      </c>
      <c r="M30" s="2">
        <v>35</v>
      </c>
      <c r="N30" s="15">
        <v>92</v>
      </c>
    </row>
    <row r="31" spans="4:14" x14ac:dyDescent="0.25">
      <c r="D31" s="68"/>
      <c r="E31" s="8" t="s">
        <v>37</v>
      </c>
      <c r="F31" s="9"/>
      <c r="G31" s="12">
        <v>5</v>
      </c>
      <c r="H31" s="14">
        <v>0</v>
      </c>
      <c r="I31" s="2">
        <v>2</v>
      </c>
      <c r="J31" s="2">
        <v>3</v>
      </c>
      <c r="K31" s="2">
        <v>0</v>
      </c>
      <c r="L31" s="2">
        <v>0</v>
      </c>
      <c r="M31" s="2">
        <v>2</v>
      </c>
      <c r="N31" s="15">
        <v>3</v>
      </c>
    </row>
    <row r="32" spans="4:14" x14ac:dyDescent="0.25">
      <c r="D32" s="68"/>
      <c r="E32" s="8" t="s">
        <v>38</v>
      </c>
      <c r="F32" s="9"/>
      <c r="G32" s="12">
        <v>43</v>
      </c>
      <c r="H32" s="14">
        <v>2</v>
      </c>
      <c r="I32" s="2">
        <v>10</v>
      </c>
      <c r="J32" s="2">
        <v>19</v>
      </c>
      <c r="K32" s="2">
        <v>12</v>
      </c>
      <c r="L32" s="2">
        <v>0</v>
      </c>
      <c r="M32" s="2">
        <v>12</v>
      </c>
      <c r="N32" s="15">
        <v>31</v>
      </c>
    </row>
    <row r="33" spans="4:14" x14ac:dyDescent="0.25">
      <c r="D33" s="68"/>
      <c r="E33" s="8" t="s">
        <v>39</v>
      </c>
      <c r="F33" s="9"/>
      <c r="G33" s="12">
        <v>0</v>
      </c>
      <c r="H33" s="14">
        <v>0</v>
      </c>
      <c r="I33" s="2">
        <v>0</v>
      </c>
      <c r="J33" s="2">
        <v>0</v>
      </c>
      <c r="K33" s="2">
        <v>0</v>
      </c>
      <c r="L33" s="2">
        <v>0</v>
      </c>
      <c r="M33" s="2">
        <v>0</v>
      </c>
      <c r="N33" s="15">
        <v>0</v>
      </c>
    </row>
    <row r="34" spans="4:14" x14ac:dyDescent="0.25">
      <c r="D34" s="67" t="s">
        <v>40</v>
      </c>
      <c r="E34" s="10" t="s">
        <v>41</v>
      </c>
      <c r="F34" s="7"/>
      <c r="G34" s="11">
        <v>741</v>
      </c>
      <c r="H34" s="13">
        <v>31</v>
      </c>
      <c r="I34" s="1">
        <v>149</v>
      </c>
      <c r="J34" s="1">
        <v>346</v>
      </c>
      <c r="K34" s="1">
        <v>198</v>
      </c>
      <c r="L34" s="1">
        <v>17</v>
      </c>
      <c r="M34" s="1">
        <v>180</v>
      </c>
      <c r="N34" s="16">
        <v>544</v>
      </c>
    </row>
    <row r="35" spans="4:14" x14ac:dyDescent="0.25">
      <c r="D35" s="68"/>
      <c r="E35" s="8" t="s">
        <v>34</v>
      </c>
      <c r="F35" s="9"/>
      <c r="G35" s="12">
        <v>580</v>
      </c>
      <c r="H35" s="14">
        <v>23</v>
      </c>
      <c r="I35" s="2">
        <v>120</v>
      </c>
      <c r="J35" s="2">
        <v>264</v>
      </c>
      <c r="K35" s="2">
        <v>158</v>
      </c>
      <c r="L35" s="2">
        <v>15</v>
      </c>
      <c r="M35" s="2">
        <v>143</v>
      </c>
      <c r="N35" s="15">
        <v>422</v>
      </c>
    </row>
    <row r="36" spans="4:14" x14ac:dyDescent="0.25">
      <c r="D36" s="68"/>
      <c r="E36" s="8" t="s">
        <v>35</v>
      </c>
      <c r="F36" s="9"/>
      <c r="G36" s="12">
        <v>71</v>
      </c>
      <c r="H36" s="14">
        <v>4</v>
      </c>
      <c r="I36" s="2">
        <v>10</v>
      </c>
      <c r="J36" s="2">
        <v>36</v>
      </c>
      <c r="K36" s="2">
        <v>20</v>
      </c>
      <c r="L36" s="2">
        <v>1</v>
      </c>
      <c r="M36" s="2">
        <v>14</v>
      </c>
      <c r="N36" s="15">
        <v>56</v>
      </c>
    </row>
    <row r="37" spans="4:14" x14ac:dyDescent="0.25">
      <c r="D37" s="68"/>
      <c r="E37" s="8" t="s">
        <v>36</v>
      </c>
      <c r="F37" s="9"/>
      <c r="G37" s="12">
        <v>62</v>
      </c>
      <c r="H37" s="14">
        <v>3</v>
      </c>
      <c r="I37" s="2">
        <v>13</v>
      </c>
      <c r="J37" s="2">
        <v>34</v>
      </c>
      <c r="K37" s="2">
        <v>11</v>
      </c>
      <c r="L37" s="2">
        <v>1</v>
      </c>
      <c r="M37" s="2">
        <v>16</v>
      </c>
      <c r="N37" s="15">
        <v>45</v>
      </c>
    </row>
    <row r="38" spans="4:14" x14ac:dyDescent="0.25">
      <c r="D38" s="68"/>
      <c r="E38" s="8" t="s">
        <v>38</v>
      </c>
      <c r="F38" s="9"/>
      <c r="G38" s="12">
        <v>25</v>
      </c>
      <c r="H38" s="14">
        <v>1</v>
      </c>
      <c r="I38" s="2">
        <v>5</v>
      </c>
      <c r="J38" s="2">
        <v>10</v>
      </c>
      <c r="K38" s="2">
        <v>9</v>
      </c>
      <c r="L38" s="2">
        <v>0</v>
      </c>
      <c r="M38" s="2">
        <v>6</v>
      </c>
      <c r="N38" s="15">
        <v>19</v>
      </c>
    </row>
    <row r="39" spans="4:14" x14ac:dyDescent="0.25">
      <c r="D39" s="68"/>
      <c r="E39" s="8" t="s">
        <v>37</v>
      </c>
      <c r="F39" s="9"/>
      <c r="G39" s="12">
        <v>3</v>
      </c>
      <c r="H39" s="14">
        <v>0</v>
      </c>
      <c r="I39" s="2">
        <v>1</v>
      </c>
      <c r="J39" s="2">
        <v>2</v>
      </c>
      <c r="K39" s="2">
        <v>0</v>
      </c>
      <c r="L39" s="2">
        <v>0</v>
      </c>
      <c r="M39" s="2">
        <v>1</v>
      </c>
      <c r="N39" s="15">
        <v>2</v>
      </c>
    </row>
    <row r="40" spans="4:14" x14ac:dyDescent="0.25">
      <c r="D40" s="68"/>
      <c r="E40" s="8" t="s">
        <v>39</v>
      </c>
      <c r="F40" s="9"/>
      <c r="G40" s="12">
        <v>0</v>
      </c>
      <c r="H40" s="14">
        <v>0</v>
      </c>
      <c r="I40" s="2">
        <v>0</v>
      </c>
      <c r="J40" s="2">
        <v>0</v>
      </c>
      <c r="K40" s="2">
        <v>0</v>
      </c>
      <c r="L40" s="2">
        <v>0</v>
      </c>
      <c r="M40" s="2">
        <v>0</v>
      </c>
      <c r="N40" s="15">
        <v>0</v>
      </c>
    </row>
    <row r="41" spans="4:14" x14ac:dyDescent="0.25">
      <c r="D41" s="68"/>
      <c r="E41" s="8" t="s">
        <v>42</v>
      </c>
      <c r="F41" s="9"/>
      <c r="G41" s="12">
        <v>739</v>
      </c>
      <c r="H41" s="14">
        <v>43</v>
      </c>
      <c r="I41" s="2">
        <v>158</v>
      </c>
      <c r="J41" s="2">
        <v>334</v>
      </c>
      <c r="K41" s="2">
        <v>188</v>
      </c>
      <c r="L41" s="2">
        <v>16</v>
      </c>
      <c r="M41" s="2">
        <v>201</v>
      </c>
      <c r="N41" s="15">
        <v>522</v>
      </c>
    </row>
    <row r="42" spans="4:14" x14ac:dyDescent="0.25">
      <c r="D42" s="68"/>
      <c r="E42" s="8" t="s">
        <v>34</v>
      </c>
      <c r="F42" s="9"/>
      <c r="G42" s="12">
        <v>587</v>
      </c>
      <c r="H42" s="14">
        <v>34</v>
      </c>
      <c r="I42" s="2">
        <v>122</v>
      </c>
      <c r="J42" s="2">
        <v>261</v>
      </c>
      <c r="K42" s="2">
        <v>158</v>
      </c>
      <c r="L42" s="2">
        <v>12</v>
      </c>
      <c r="M42" s="2">
        <v>156</v>
      </c>
      <c r="N42" s="15">
        <v>419</v>
      </c>
    </row>
    <row r="43" spans="4:14" x14ac:dyDescent="0.25">
      <c r="D43" s="68"/>
      <c r="E43" s="8" t="s">
        <v>35</v>
      </c>
      <c r="F43" s="9"/>
      <c r="G43" s="12">
        <v>65</v>
      </c>
      <c r="H43" s="14">
        <v>2</v>
      </c>
      <c r="I43" s="2">
        <v>17</v>
      </c>
      <c r="J43" s="2">
        <v>31</v>
      </c>
      <c r="K43" s="2">
        <v>12</v>
      </c>
      <c r="L43" s="2">
        <v>3</v>
      </c>
      <c r="M43" s="2">
        <v>19</v>
      </c>
      <c r="N43" s="15">
        <v>43</v>
      </c>
    </row>
    <row r="44" spans="4:14" x14ac:dyDescent="0.25">
      <c r="D44" s="68"/>
      <c r="E44" s="8" t="s">
        <v>36</v>
      </c>
      <c r="F44" s="9"/>
      <c r="G44" s="12">
        <v>67</v>
      </c>
      <c r="H44" s="14">
        <v>6</v>
      </c>
      <c r="I44" s="2">
        <v>13</v>
      </c>
      <c r="J44" s="2">
        <v>32</v>
      </c>
      <c r="K44" s="2">
        <v>15</v>
      </c>
      <c r="L44" s="2">
        <v>1</v>
      </c>
      <c r="M44" s="2">
        <v>19</v>
      </c>
      <c r="N44" s="15">
        <v>47</v>
      </c>
    </row>
    <row r="45" spans="4:14" x14ac:dyDescent="0.25">
      <c r="D45" s="68"/>
      <c r="E45" s="8" t="s">
        <v>38</v>
      </c>
      <c r="F45" s="9"/>
      <c r="G45" s="12">
        <v>18</v>
      </c>
      <c r="H45" s="14">
        <v>1</v>
      </c>
      <c r="I45" s="2">
        <v>5</v>
      </c>
      <c r="J45" s="2">
        <v>9</v>
      </c>
      <c r="K45" s="2">
        <v>3</v>
      </c>
      <c r="L45" s="2">
        <v>0</v>
      </c>
      <c r="M45" s="2">
        <v>6</v>
      </c>
      <c r="N45" s="15">
        <v>12</v>
      </c>
    </row>
    <row r="46" spans="4:14" x14ac:dyDescent="0.25">
      <c r="D46" s="68"/>
      <c r="E46" s="8" t="s">
        <v>37</v>
      </c>
      <c r="F46" s="9"/>
      <c r="G46" s="12">
        <v>2</v>
      </c>
      <c r="H46" s="14">
        <v>0</v>
      </c>
      <c r="I46" s="2">
        <v>1</v>
      </c>
      <c r="J46" s="2">
        <v>1</v>
      </c>
      <c r="K46" s="2">
        <v>0</v>
      </c>
      <c r="L46" s="2">
        <v>0</v>
      </c>
      <c r="M46" s="2">
        <v>1</v>
      </c>
      <c r="N46" s="15">
        <v>1</v>
      </c>
    </row>
    <row r="47" spans="4:14" x14ac:dyDescent="0.25">
      <c r="D47" s="68"/>
      <c r="E47" s="8" t="s">
        <v>39</v>
      </c>
      <c r="F47" s="9"/>
      <c r="G47" s="12">
        <v>0</v>
      </c>
      <c r="H47" s="14">
        <v>0</v>
      </c>
      <c r="I47" s="2">
        <v>0</v>
      </c>
      <c r="J47" s="2">
        <v>0</v>
      </c>
      <c r="K47" s="2">
        <v>0</v>
      </c>
      <c r="L47" s="2">
        <v>0</v>
      </c>
      <c r="M47" s="2">
        <v>0</v>
      </c>
      <c r="N47" s="15">
        <v>0</v>
      </c>
    </row>
    <row r="48" spans="4:14" x14ac:dyDescent="0.25">
      <c r="D48" s="67" t="s">
        <v>43</v>
      </c>
      <c r="E48" s="10" t="s">
        <v>44</v>
      </c>
      <c r="F48" s="7"/>
      <c r="G48" s="11">
        <v>308</v>
      </c>
      <c r="H48" s="13">
        <v>17</v>
      </c>
      <c r="I48" s="1">
        <v>63</v>
      </c>
      <c r="J48" s="1">
        <v>152</v>
      </c>
      <c r="K48" s="1">
        <v>70</v>
      </c>
      <c r="L48" s="1">
        <v>6</v>
      </c>
      <c r="M48" s="1">
        <v>80</v>
      </c>
      <c r="N48" s="16">
        <v>222</v>
      </c>
    </row>
    <row r="49" spans="4:14" x14ac:dyDescent="0.25">
      <c r="D49" s="68"/>
      <c r="E49" s="8" t="s">
        <v>45</v>
      </c>
      <c r="F49" s="9"/>
      <c r="G49" s="12">
        <v>149</v>
      </c>
      <c r="H49" s="14">
        <v>9</v>
      </c>
      <c r="I49" s="2">
        <v>30</v>
      </c>
      <c r="J49" s="2">
        <v>67</v>
      </c>
      <c r="K49" s="2">
        <v>42</v>
      </c>
      <c r="L49" s="2">
        <v>1</v>
      </c>
      <c r="M49" s="2">
        <v>39</v>
      </c>
      <c r="N49" s="15">
        <v>109</v>
      </c>
    </row>
    <row r="50" spans="4:14" x14ac:dyDescent="0.25">
      <c r="D50" s="68"/>
      <c r="E50" s="8" t="s">
        <v>46</v>
      </c>
      <c r="F50" s="9"/>
      <c r="G50" s="12">
        <v>159</v>
      </c>
      <c r="H50" s="14">
        <v>8</v>
      </c>
      <c r="I50" s="2">
        <v>33</v>
      </c>
      <c r="J50" s="2">
        <v>85</v>
      </c>
      <c r="K50" s="2">
        <v>28</v>
      </c>
      <c r="L50" s="2">
        <v>5</v>
      </c>
      <c r="M50" s="2">
        <v>41</v>
      </c>
      <c r="N50" s="15">
        <v>113</v>
      </c>
    </row>
    <row r="51" spans="4:14" x14ac:dyDescent="0.25">
      <c r="D51" s="68"/>
      <c r="E51" s="8" t="s">
        <v>47</v>
      </c>
      <c r="F51" s="9"/>
      <c r="G51" s="12">
        <v>1167</v>
      </c>
      <c r="H51" s="14">
        <v>57</v>
      </c>
      <c r="I51" s="2">
        <v>242</v>
      </c>
      <c r="J51" s="2">
        <v>525</v>
      </c>
      <c r="K51" s="2">
        <v>316</v>
      </c>
      <c r="L51" s="2">
        <v>27</v>
      </c>
      <c r="M51" s="2">
        <v>299</v>
      </c>
      <c r="N51" s="15">
        <v>841</v>
      </c>
    </row>
    <row r="52" spans="4:14" x14ac:dyDescent="0.25">
      <c r="D52" s="68"/>
      <c r="E52" s="8" t="s">
        <v>48</v>
      </c>
      <c r="F52" s="9"/>
      <c r="G52" s="12">
        <v>174</v>
      </c>
      <c r="H52" s="14">
        <v>6</v>
      </c>
      <c r="I52" s="2">
        <v>37</v>
      </c>
      <c r="J52" s="2">
        <v>83</v>
      </c>
      <c r="K52" s="2">
        <v>44</v>
      </c>
      <c r="L52" s="2">
        <v>4</v>
      </c>
      <c r="M52" s="2">
        <v>43</v>
      </c>
      <c r="N52" s="15">
        <v>127</v>
      </c>
    </row>
    <row r="53" spans="4:14" x14ac:dyDescent="0.25">
      <c r="D53" s="68"/>
      <c r="E53" s="8" t="s">
        <v>49</v>
      </c>
      <c r="F53" s="9"/>
      <c r="G53" s="12">
        <v>166</v>
      </c>
      <c r="H53" s="14">
        <v>8</v>
      </c>
      <c r="I53" s="2">
        <v>28</v>
      </c>
      <c r="J53" s="2">
        <v>86</v>
      </c>
      <c r="K53" s="2">
        <v>41</v>
      </c>
      <c r="L53" s="2">
        <v>3</v>
      </c>
      <c r="M53" s="2">
        <v>36</v>
      </c>
      <c r="N53" s="15">
        <v>127</v>
      </c>
    </row>
    <row r="54" spans="4:14" x14ac:dyDescent="0.25">
      <c r="D54" s="68"/>
      <c r="E54" s="8" t="s">
        <v>50</v>
      </c>
      <c r="F54" s="9"/>
      <c r="G54" s="12">
        <v>173</v>
      </c>
      <c r="H54" s="14">
        <v>4</v>
      </c>
      <c r="I54" s="2">
        <v>38</v>
      </c>
      <c r="J54" s="2">
        <v>81</v>
      </c>
      <c r="K54" s="2">
        <v>47</v>
      </c>
      <c r="L54" s="2">
        <v>3</v>
      </c>
      <c r="M54" s="2">
        <v>42</v>
      </c>
      <c r="N54" s="15">
        <v>128</v>
      </c>
    </row>
    <row r="55" spans="4:14" x14ac:dyDescent="0.25">
      <c r="D55" s="68"/>
      <c r="E55" s="8" t="s">
        <v>51</v>
      </c>
      <c r="F55" s="9"/>
      <c r="G55" s="12">
        <v>180</v>
      </c>
      <c r="H55" s="14">
        <v>8</v>
      </c>
      <c r="I55" s="2">
        <v>35</v>
      </c>
      <c r="J55" s="2">
        <v>88</v>
      </c>
      <c r="K55" s="2">
        <v>46</v>
      </c>
      <c r="L55" s="2">
        <v>3</v>
      </c>
      <c r="M55" s="2">
        <v>43</v>
      </c>
      <c r="N55" s="15">
        <v>134</v>
      </c>
    </row>
    <row r="56" spans="4:14" x14ac:dyDescent="0.25">
      <c r="D56" s="68"/>
      <c r="E56" s="8" t="s">
        <v>52</v>
      </c>
      <c r="F56" s="9"/>
      <c r="G56" s="12">
        <v>229</v>
      </c>
      <c r="H56" s="14">
        <v>13</v>
      </c>
      <c r="I56" s="2">
        <v>48</v>
      </c>
      <c r="J56" s="2">
        <v>95</v>
      </c>
      <c r="K56" s="2">
        <v>65</v>
      </c>
      <c r="L56" s="2">
        <v>8</v>
      </c>
      <c r="M56" s="2">
        <v>61</v>
      </c>
      <c r="N56" s="15">
        <v>160</v>
      </c>
    </row>
    <row r="57" spans="4:14" x14ac:dyDescent="0.25">
      <c r="D57" s="68"/>
      <c r="E57" s="8" t="s">
        <v>53</v>
      </c>
      <c r="F57" s="9"/>
      <c r="G57" s="12">
        <v>245</v>
      </c>
      <c r="H57" s="14">
        <v>18</v>
      </c>
      <c r="I57" s="2">
        <v>56</v>
      </c>
      <c r="J57" s="2">
        <v>92</v>
      </c>
      <c r="K57" s="2">
        <v>73</v>
      </c>
      <c r="L57" s="2">
        <v>6</v>
      </c>
      <c r="M57" s="2">
        <v>74</v>
      </c>
      <c r="N57" s="15">
        <v>165</v>
      </c>
    </row>
    <row r="58" spans="4:14" x14ac:dyDescent="0.25">
      <c r="D58" s="68"/>
      <c r="E58" s="8" t="s">
        <v>37</v>
      </c>
      <c r="F58" s="9"/>
      <c r="G58" s="12">
        <v>5</v>
      </c>
      <c r="H58" s="14">
        <v>0</v>
      </c>
      <c r="I58" s="2">
        <v>2</v>
      </c>
      <c r="J58" s="2">
        <v>3</v>
      </c>
      <c r="K58" s="2">
        <v>0</v>
      </c>
      <c r="L58" s="2">
        <v>0</v>
      </c>
      <c r="M58" s="2">
        <v>2</v>
      </c>
      <c r="N58" s="15">
        <v>3</v>
      </c>
    </row>
    <row r="59" spans="4:14" x14ac:dyDescent="0.25">
      <c r="D59" s="69"/>
      <c r="E59" s="35" t="s">
        <v>39</v>
      </c>
      <c r="F59" s="31"/>
      <c r="G59" s="25">
        <v>0</v>
      </c>
      <c r="H59" s="39">
        <v>0</v>
      </c>
      <c r="I59" s="6">
        <v>0</v>
      </c>
      <c r="J59" s="6">
        <v>0</v>
      </c>
      <c r="K59" s="6">
        <v>0</v>
      </c>
      <c r="L59" s="6">
        <v>0</v>
      </c>
      <c r="M59" s="6">
        <v>0</v>
      </c>
      <c r="N59" s="40">
        <v>0</v>
      </c>
    </row>
  </sheetData>
  <mergeCells count="7">
    <mergeCell ref="D34:D47"/>
    <mergeCell ref="D48:D59"/>
    <mergeCell ref="D8:F9"/>
    <mergeCell ref="D11:D18"/>
    <mergeCell ref="D19:D25"/>
    <mergeCell ref="D26:D27"/>
    <mergeCell ref="D28:D33"/>
  </mergeCells>
  <phoneticPr fontId="4"/>
  <pageMargins left="0.7" right="0.7" top="0.75" bottom="0.75" header="0.3" footer="0.3"/>
  <pageSetup paperSize="9" scale="63" pageOrder="overThenDown" orientation="landscape"/>
  <headerFooter>
    <oddFooter>&amp;CN(40)</oddFooter>
  </headerFooter>
  <rowBreaks count="1" manualBreakCount="1">
    <brk id="59" max="16383" man="1"/>
  </rowBreaks>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4:Q59"/>
  <sheetViews>
    <sheetView workbookViewId="0"/>
  </sheetViews>
  <sheetFormatPr defaultColWidth="8.8984375" defaultRowHeight="12.6" x14ac:dyDescent="0.25"/>
  <cols>
    <col min="1" max="1" width="3.59765625" style="24" customWidth="1"/>
    <col min="2" max="2" width="4.59765625" style="24" customWidth="1"/>
    <col min="3" max="4" width="7.59765625" style="24" customWidth="1"/>
    <col min="5" max="5" width="16.59765625" style="24" customWidth="1"/>
    <col min="6" max="6" width="5.59765625" style="24" customWidth="1"/>
    <col min="7" max="17" width="8.59765625" style="24" customWidth="1"/>
    <col min="18" max="16384" width="8.8984375" style="24"/>
  </cols>
  <sheetData>
    <row r="4" spans="2:17" x14ac:dyDescent="0.25">
      <c r="B4" s="32" t="str">
        <f xml:space="preserve"> HYPERLINK("#'目次'!B47", "[41]")</f>
        <v>[41]</v>
      </c>
      <c r="C4" s="19" t="s">
        <v>630</v>
      </c>
    </row>
    <row r="7" spans="2:17" x14ac:dyDescent="0.25">
      <c r="C7" s="19" t="s">
        <v>11</v>
      </c>
    </row>
    <row r="8" spans="2:17" ht="37.799999999999997" x14ac:dyDescent="0.25">
      <c r="D8" s="63"/>
      <c r="E8" s="64"/>
      <c r="F8" s="64"/>
      <c r="G8" s="38" t="s">
        <v>12</v>
      </c>
      <c r="H8" s="33" t="s">
        <v>631</v>
      </c>
      <c r="I8" s="5" t="s">
        <v>632</v>
      </c>
      <c r="J8" s="5" t="s">
        <v>633</v>
      </c>
      <c r="K8" s="5" t="s">
        <v>634</v>
      </c>
      <c r="L8" s="5" t="s">
        <v>635</v>
      </c>
      <c r="M8" s="5" t="s">
        <v>636</v>
      </c>
      <c r="N8" s="5" t="s">
        <v>637</v>
      </c>
      <c r="O8" s="5" t="s">
        <v>638</v>
      </c>
      <c r="P8" s="5" t="s">
        <v>639</v>
      </c>
      <c r="Q8" s="29" t="s">
        <v>231</v>
      </c>
    </row>
    <row r="9" spans="2:17" x14ac:dyDescent="0.25">
      <c r="D9" s="65"/>
      <c r="E9" s="66"/>
      <c r="F9" s="66"/>
      <c r="G9" s="37"/>
      <c r="H9" s="34"/>
      <c r="I9" s="4"/>
      <c r="J9" s="4"/>
      <c r="K9" s="4"/>
      <c r="L9" s="4"/>
      <c r="M9" s="4"/>
      <c r="N9" s="4"/>
      <c r="O9" s="4"/>
      <c r="P9" s="4"/>
      <c r="Q9" s="26"/>
    </row>
    <row r="10" spans="2:17" x14ac:dyDescent="0.25">
      <c r="D10" s="30"/>
      <c r="E10" s="28" t="s">
        <v>12</v>
      </c>
      <c r="F10" s="36"/>
      <c r="G10" s="27">
        <v>1496</v>
      </c>
      <c r="H10" s="3">
        <v>108</v>
      </c>
      <c r="I10" s="3">
        <v>80</v>
      </c>
      <c r="J10" s="3">
        <v>92</v>
      </c>
      <c r="K10" s="3">
        <v>398</v>
      </c>
      <c r="L10" s="3">
        <v>200</v>
      </c>
      <c r="M10" s="3">
        <v>36</v>
      </c>
      <c r="N10" s="3">
        <v>23</v>
      </c>
      <c r="O10" s="3">
        <v>497</v>
      </c>
      <c r="P10" s="3">
        <v>45</v>
      </c>
      <c r="Q10" s="41">
        <v>17</v>
      </c>
    </row>
    <row r="11" spans="2:17" x14ac:dyDescent="0.25">
      <c r="D11" s="67" t="s">
        <v>21</v>
      </c>
      <c r="E11" s="10" t="s">
        <v>13</v>
      </c>
      <c r="F11" s="7"/>
      <c r="G11" s="11">
        <v>64</v>
      </c>
      <c r="H11" s="13">
        <v>3</v>
      </c>
      <c r="I11" s="1">
        <v>2</v>
      </c>
      <c r="J11" s="1">
        <v>4</v>
      </c>
      <c r="K11" s="1">
        <v>12</v>
      </c>
      <c r="L11" s="1">
        <v>10</v>
      </c>
      <c r="M11" s="1">
        <v>5</v>
      </c>
      <c r="N11" s="1">
        <v>1</v>
      </c>
      <c r="O11" s="1">
        <v>25</v>
      </c>
      <c r="P11" s="1">
        <v>2</v>
      </c>
      <c r="Q11" s="16">
        <v>0</v>
      </c>
    </row>
    <row r="12" spans="2:17" x14ac:dyDescent="0.25">
      <c r="D12" s="68"/>
      <c r="E12" s="8" t="s">
        <v>14</v>
      </c>
      <c r="F12" s="9"/>
      <c r="G12" s="12">
        <v>120</v>
      </c>
      <c r="H12" s="14">
        <v>10</v>
      </c>
      <c r="I12" s="2">
        <v>12</v>
      </c>
      <c r="J12" s="2">
        <v>8</v>
      </c>
      <c r="K12" s="2">
        <v>29</v>
      </c>
      <c r="L12" s="2">
        <v>8</v>
      </c>
      <c r="M12" s="2">
        <v>1</v>
      </c>
      <c r="N12" s="2">
        <v>2</v>
      </c>
      <c r="O12" s="2">
        <v>41</v>
      </c>
      <c r="P12" s="2">
        <v>8</v>
      </c>
      <c r="Q12" s="15">
        <v>1</v>
      </c>
    </row>
    <row r="13" spans="2:17" x14ac:dyDescent="0.25">
      <c r="D13" s="68"/>
      <c r="E13" s="8" t="s">
        <v>15</v>
      </c>
      <c r="F13" s="9"/>
      <c r="G13" s="12">
        <v>417</v>
      </c>
      <c r="H13" s="14">
        <v>34</v>
      </c>
      <c r="I13" s="2">
        <v>23</v>
      </c>
      <c r="J13" s="2">
        <v>17</v>
      </c>
      <c r="K13" s="2">
        <v>116</v>
      </c>
      <c r="L13" s="2">
        <v>69</v>
      </c>
      <c r="M13" s="2">
        <v>16</v>
      </c>
      <c r="N13" s="2">
        <v>9</v>
      </c>
      <c r="O13" s="2">
        <v>120</v>
      </c>
      <c r="P13" s="2">
        <v>9</v>
      </c>
      <c r="Q13" s="15">
        <v>4</v>
      </c>
    </row>
    <row r="14" spans="2:17" x14ac:dyDescent="0.25">
      <c r="D14" s="68"/>
      <c r="E14" s="8" t="s">
        <v>16</v>
      </c>
      <c r="F14" s="9"/>
      <c r="G14" s="12">
        <v>308</v>
      </c>
      <c r="H14" s="14">
        <v>15</v>
      </c>
      <c r="I14" s="2">
        <v>7</v>
      </c>
      <c r="J14" s="2">
        <v>23</v>
      </c>
      <c r="K14" s="2">
        <v>81</v>
      </c>
      <c r="L14" s="2">
        <v>43</v>
      </c>
      <c r="M14" s="2">
        <v>7</v>
      </c>
      <c r="N14" s="2">
        <v>6</v>
      </c>
      <c r="O14" s="2">
        <v>111</v>
      </c>
      <c r="P14" s="2">
        <v>9</v>
      </c>
      <c r="Q14" s="15">
        <v>6</v>
      </c>
    </row>
    <row r="15" spans="2:17" x14ac:dyDescent="0.25">
      <c r="D15" s="68"/>
      <c r="E15" s="8" t="s">
        <v>17</v>
      </c>
      <c r="F15" s="9"/>
      <c r="G15" s="12">
        <v>220</v>
      </c>
      <c r="H15" s="14">
        <v>18</v>
      </c>
      <c r="I15" s="2">
        <v>13</v>
      </c>
      <c r="J15" s="2">
        <v>16</v>
      </c>
      <c r="K15" s="2">
        <v>67</v>
      </c>
      <c r="L15" s="2">
        <v>39</v>
      </c>
      <c r="M15" s="2">
        <v>1</v>
      </c>
      <c r="N15" s="2">
        <v>3</v>
      </c>
      <c r="O15" s="2">
        <v>54</v>
      </c>
      <c r="P15" s="2">
        <v>7</v>
      </c>
      <c r="Q15" s="15">
        <v>2</v>
      </c>
    </row>
    <row r="16" spans="2:17" x14ac:dyDescent="0.25">
      <c r="D16" s="68"/>
      <c r="E16" s="8" t="s">
        <v>18</v>
      </c>
      <c r="F16" s="9"/>
      <c r="G16" s="12">
        <v>99</v>
      </c>
      <c r="H16" s="14">
        <v>8</v>
      </c>
      <c r="I16" s="2">
        <v>5</v>
      </c>
      <c r="J16" s="2">
        <v>2</v>
      </c>
      <c r="K16" s="2">
        <v>25</v>
      </c>
      <c r="L16" s="2">
        <v>5</v>
      </c>
      <c r="M16" s="2">
        <v>2</v>
      </c>
      <c r="N16" s="2">
        <v>0</v>
      </c>
      <c r="O16" s="2">
        <v>46</v>
      </c>
      <c r="P16" s="2">
        <v>5</v>
      </c>
      <c r="Q16" s="15">
        <v>1</v>
      </c>
    </row>
    <row r="17" spans="4:17" x14ac:dyDescent="0.25">
      <c r="D17" s="68"/>
      <c r="E17" s="8" t="s">
        <v>19</v>
      </c>
      <c r="F17" s="9"/>
      <c r="G17" s="12">
        <v>48</v>
      </c>
      <c r="H17" s="14">
        <v>4</v>
      </c>
      <c r="I17" s="2">
        <v>5</v>
      </c>
      <c r="J17" s="2">
        <v>2</v>
      </c>
      <c r="K17" s="2">
        <v>11</v>
      </c>
      <c r="L17" s="2">
        <v>5</v>
      </c>
      <c r="M17" s="2">
        <v>0</v>
      </c>
      <c r="N17" s="2">
        <v>1</v>
      </c>
      <c r="O17" s="2">
        <v>17</v>
      </c>
      <c r="P17" s="2">
        <v>1</v>
      </c>
      <c r="Q17" s="15">
        <v>2</v>
      </c>
    </row>
    <row r="18" spans="4:17" x14ac:dyDescent="0.25">
      <c r="D18" s="68"/>
      <c r="E18" s="8" t="s">
        <v>20</v>
      </c>
      <c r="F18" s="9"/>
      <c r="G18" s="12">
        <v>220</v>
      </c>
      <c r="H18" s="14">
        <v>16</v>
      </c>
      <c r="I18" s="2">
        <v>13</v>
      </c>
      <c r="J18" s="2">
        <v>20</v>
      </c>
      <c r="K18" s="2">
        <v>57</v>
      </c>
      <c r="L18" s="2">
        <v>21</v>
      </c>
      <c r="M18" s="2">
        <v>4</v>
      </c>
      <c r="N18" s="2">
        <v>1</v>
      </c>
      <c r="O18" s="2">
        <v>83</v>
      </c>
      <c r="P18" s="2">
        <v>4</v>
      </c>
      <c r="Q18" s="15">
        <v>1</v>
      </c>
    </row>
    <row r="19" spans="4:17" x14ac:dyDescent="0.25">
      <c r="D19" s="67" t="s">
        <v>22</v>
      </c>
      <c r="E19" s="10" t="s">
        <v>23</v>
      </c>
      <c r="F19" s="7"/>
      <c r="G19" s="11">
        <v>327</v>
      </c>
      <c r="H19" s="13">
        <v>19</v>
      </c>
      <c r="I19" s="1">
        <v>12</v>
      </c>
      <c r="J19" s="1">
        <v>12</v>
      </c>
      <c r="K19" s="1">
        <v>92</v>
      </c>
      <c r="L19" s="1">
        <v>46</v>
      </c>
      <c r="M19" s="1">
        <v>18</v>
      </c>
      <c r="N19" s="1">
        <v>11</v>
      </c>
      <c r="O19" s="1">
        <v>110</v>
      </c>
      <c r="P19" s="1">
        <v>5</v>
      </c>
      <c r="Q19" s="16">
        <v>2</v>
      </c>
    </row>
    <row r="20" spans="4:17" x14ac:dyDescent="0.25">
      <c r="D20" s="68"/>
      <c r="E20" s="8" t="s">
        <v>24</v>
      </c>
      <c r="F20" s="9"/>
      <c r="G20" s="12">
        <v>54</v>
      </c>
      <c r="H20" s="14">
        <v>2</v>
      </c>
      <c r="I20" s="2">
        <v>4</v>
      </c>
      <c r="J20" s="2">
        <v>1</v>
      </c>
      <c r="K20" s="2">
        <v>15</v>
      </c>
      <c r="L20" s="2">
        <v>7</v>
      </c>
      <c r="M20" s="2">
        <v>2</v>
      </c>
      <c r="N20" s="2">
        <v>5</v>
      </c>
      <c r="O20" s="2">
        <v>18</v>
      </c>
      <c r="P20" s="2">
        <v>0</v>
      </c>
      <c r="Q20" s="15">
        <v>0</v>
      </c>
    </row>
    <row r="21" spans="4:17" x14ac:dyDescent="0.25">
      <c r="D21" s="68"/>
      <c r="E21" s="8" t="s">
        <v>25</v>
      </c>
      <c r="F21" s="9"/>
      <c r="G21" s="12">
        <v>273</v>
      </c>
      <c r="H21" s="14">
        <v>17</v>
      </c>
      <c r="I21" s="2">
        <v>8</v>
      </c>
      <c r="J21" s="2">
        <v>11</v>
      </c>
      <c r="K21" s="2">
        <v>77</v>
      </c>
      <c r="L21" s="2">
        <v>39</v>
      </c>
      <c r="M21" s="2">
        <v>16</v>
      </c>
      <c r="N21" s="2">
        <v>6</v>
      </c>
      <c r="O21" s="2">
        <v>92</v>
      </c>
      <c r="P21" s="2">
        <v>5</v>
      </c>
      <c r="Q21" s="15">
        <v>2</v>
      </c>
    </row>
    <row r="22" spans="4:17" x14ac:dyDescent="0.25">
      <c r="D22" s="68"/>
      <c r="E22" s="8" t="s">
        <v>26</v>
      </c>
      <c r="F22" s="9"/>
      <c r="G22" s="12">
        <v>1023</v>
      </c>
      <c r="H22" s="14">
        <v>77</v>
      </c>
      <c r="I22" s="2">
        <v>56</v>
      </c>
      <c r="J22" s="2">
        <v>62</v>
      </c>
      <c r="K22" s="2">
        <v>272</v>
      </c>
      <c r="L22" s="2">
        <v>137</v>
      </c>
      <c r="M22" s="2">
        <v>15</v>
      </c>
      <c r="N22" s="2">
        <v>11</v>
      </c>
      <c r="O22" s="2">
        <v>341</v>
      </c>
      <c r="P22" s="2">
        <v>37</v>
      </c>
      <c r="Q22" s="15">
        <v>15</v>
      </c>
    </row>
    <row r="23" spans="4:17" x14ac:dyDescent="0.25">
      <c r="D23" s="68"/>
      <c r="E23" s="8" t="s">
        <v>27</v>
      </c>
      <c r="F23" s="9"/>
      <c r="G23" s="12">
        <v>654</v>
      </c>
      <c r="H23" s="14">
        <v>51</v>
      </c>
      <c r="I23" s="2">
        <v>33</v>
      </c>
      <c r="J23" s="2">
        <v>38</v>
      </c>
      <c r="K23" s="2">
        <v>180</v>
      </c>
      <c r="L23" s="2">
        <v>96</v>
      </c>
      <c r="M23" s="2">
        <v>6</v>
      </c>
      <c r="N23" s="2">
        <v>6</v>
      </c>
      <c r="O23" s="2">
        <v>209</v>
      </c>
      <c r="P23" s="2">
        <v>28</v>
      </c>
      <c r="Q23" s="15">
        <v>7</v>
      </c>
    </row>
    <row r="24" spans="4:17" x14ac:dyDescent="0.25">
      <c r="D24" s="68"/>
      <c r="E24" s="8" t="s">
        <v>28</v>
      </c>
      <c r="F24" s="9"/>
      <c r="G24" s="12">
        <v>369</v>
      </c>
      <c r="H24" s="14">
        <v>26</v>
      </c>
      <c r="I24" s="2">
        <v>23</v>
      </c>
      <c r="J24" s="2">
        <v>24</v>
      </c>
      <c r="K24" s="2">
        <v>92</v>
      </c>
      <c r="L24" s="2">
        <v>41</v>
      </c>
      <c r="M24" s="2">
        <v>9</v>
      </c>
      <c r="N24" s="2">
        <v>5</v>
      </c>
      <c r="O24" s="2">
        <v>132</v>
      </c>
      <c r="P24" s="2">
        <v>9</v>
      </c>
      <c r="Q24" s="15">
        <v>8</v>
      </c>
    </row>
    <row r="25" spans="4:17" x14ac:dyDescent="0.25">
      <c r="D25" s="68"/>
      <c r="E25" s="8" t="s">
        <v>29</v>
      </c>
      <c r="F25" s="9"/>
      <c r="G25" s="12">
        <v>146</v>
      </c>
      <c r="H25" s="14">
        <v>12</v>
      </c>
      <c r="I25" s="2">
        <v>12</v>
      </c>
      <c r="J25" s="2">
        <v>18</v>
      </c>
      <c r="K25" s="2">
        <v>34</v>
      </c>
      <c r="L25" s="2">
        <v>17</v>
      </c>
      <c r="M25" s="2">
        <v>3</v>
      </c>
      <c r="N25" s="2">
        <v>1</v>
      </c>
      <c r="O25" s="2">
        <v>46</v>
      </c>
      <c r="P25" s="2">
        <v>3</v>
      </c>
      <c r="Q25" s="15">
        <v>0</v>
      </c>
    </row>
    <row r="26" spans="4:17" x14ac:dyDescent="0.25">
      <c r="D26" s="67" t="s">
        <v>30</v>
      </c>
      <c r="E26" s="10" t="s">
        <v>31</v>
      </c>
      <c r="F26" s="7"/>
      <c r="G26" s="11">
        <v>750</v>
      </c>
      <c r="H26" s="13">
        <v>51</v>
      </c>
      <c r="I26" s="1">
        <v>48</v>
      </c>
      <c r="J26" s="1">
        <v>46</v>
      </c>
      <c r="K26" s="1">
        <v>206</v>
      </c>
      <c r="L26" s="1">
        <v>107</v>
      </c>
      <c r="M26" s="1">
        <v>17</v>
      </c>
      <c r="N26" s="1">
        <v>12</v>
      </c>
      <c r="O26" s="1">
        <v>227</v>
      </c>
      <c r="P26" s="1">
        <v>28</v>
      </c>
      <c r="Q26" s="16">
        <v>8</v>
      </c>
    </row>
    <row r="27" spans="4:17" x14ac:dyDescent="0.25">
      <c r="D27" s="68"/>
      <c r="E27" s="8" t="s">
        <v>32</v>
      </c>
      <c r="F27" s="9"/>
      <c r="G27" s="12">
        <v>746</v>
      </c>
      <c r="H27" s="14">
        <v>57</v>
      </c>
      <c r="I27" s="2">
        <v>32</v>
      </c>
      <c r="J27" s="2">
        <v>46</v>
      </c>
      <c r="K27" s="2">
        <v>192</v>
      </c>
      <c r="L27" s="2">
        <v>93</v>
      </c>
      <c r="M27" s="2">
        <v>19</v>
      </c>
      <c r="N27" s="2">
        <v>11</v>
      </c>
      <c r="O27" s="2">
        <v>270</v>
      </c>
      <c r="P27" s="2">
        <v>17</v>
      </c>
      <c r="Q27" s="15">
        <v>9</v>
      </c>
    </row>
    <row r="28" spans="4:17" x14ac:dyDescent="0.25">
      <c r="D28" s="67" t="s">
        <v>33</v>
      </c>
      <c r="E28" s="10" t="s">
        <v>34</v>
      </c>
      <c r="F28" s="7"/>
      <c r="G28" s="11">
        <v>1182</v>
      </c>
      <c r="H28" s="13">
        <v>84</v>
      </c>
      <c r="I28" s="1">
        <v>71</v>
      </c>
      <c r="J28" s="1">
        <v>77</v>
      </c>
      <c r="K28" s="1">
        <v>314</v>
      </c>
      <c r="L28" s="1">
        <v>171</v>
      </c>
      <c r="M28" s="1">
        <v>33</v>
      </c>
      <c r="N28" s="1">
        <v>19</v>
      </c>
      <c r="O28" s="1">
        <v>365</v>
      </c>
      <c r="P28" s="1">
        <v>33</v>
      </c>
      <c r="Q28" s="16">
        <v>15</v>
      </c>
    </row>
    <row r="29" spans="4:17" x14ac:dyDescent="0.25">
      <c r="D29" s="68"/>
      <c r="E29" s="8" t="s">
        <v>35</v>
      </c>
      <c r="F29" s="9"/>
      <c r="G29" s="12">
        <v>137</v>
      </c>
      <c r="H29" s="14">
        <v>12</v>
      </c>
      <c r="I29" s="2">
        <v>2</v>
      </c>
      <c r="J29" s="2">
        <v>7</v>
      </c>
      <c r="K29" s="2">
        <v>26</v>
      </c>
      <c r="L29" s="2">
        <v>9</v>
      </c>
      <c r="M29" s="2">
        <v>1</v>
      </c>
      <c r="N29" s="2">
        <v>2</v>
      </c>
      <c r="O29" s="2">
        <v>71</v>
      </c>
      <c r="P29" s="2">
        <v>6</v>
      </c>
      <c r="Q29" s="15">
        <v>1</v>
      </c>
    </row>
    <row r="30" spans="4:17" x14ac:dyDescent="0.25">
      <c r="D30" s="68"/>
      <c r="E30" s="8" t="s">
        <v>36</v>
      </c>
      <c r="F30" s="9"/>
      <c r="G30" s="12">
        <v>129</v>
      </c>
      <c r="H30" s="14">
        <v>8</v>
      </c>
      <c r="I30" s="2">
        <v>3</v>
      </c>
      <c r="J30" s="2">
        <v>6</v>
      </c>
      <c r="K30" s="2">
        <v>49</v>
      </c>
      <c r="L30" s="2">
        <v>16</v>
      </c>
      <c r="M30" s="2">
        <v>1</v>
      </c>
      <c r="N30" s="2">
        <v>2</v>
      </c>
      <c r="O30" s="2">
        <v>39</v>
      </c>
      <c r="P30" s="2">
        <v>4</v>
      </c>
      <c r="Q30" s="15">
        <v>1</v>
      </c>
    </row>
    <row r="31" spans="4:17" x14ac:dyDescent="0.25">
      <c r="D31" s="68"/>
      <c r="E31" s="8" t="s">
        <v>37</v>
      </c>
      <c r="F31" s="9"/>
      <c r="G31" s="12">
        <v>5</v>
      </c>
      <c r="H31" s="14">
        <v>1</v>
      </c>
      <c r="I31" s="2">
        <v>1</v>
      </c>
      <c r="J31" s="2">
        <v>0</v>
      </c>
      <c r="K31" s="2">
        <v>0</v>
      </c>
      <c r="L31" s="2">
        <v>0</v>
      </c>
      <c r="M31" s="2">
        <v>0</v>
      </c>
      <c r="N31" s="2">
        <v>0</v>
      </c>
      <c r="O31" s="2">
        <v>3</v>
      </c>
      <c r="P31" s="2">
        <v>0</v>
      </c>
      <c r="Q31" s="15">
        <v>0</v>
      </c>
    </row>
    <row r="32" spans="4:17" x14ac:dyDescent="0.25">
      <c r="D32" s="68"/>
      <c r="E32" s="8" t="s">
        <v>38</v>
      </c>
      <c r="F32" s="9"/>
      <c r="G32" s="12">
        <v>43</v>
      </c>
      <c r="H32" s="14">
        <v>3</v>
      </c>
      <c r="I32" s="2">
        <v>3</v>
      </c>
      <c r="J32" s="2">
        <v>2</v>
      </c>
      <c r="K32" s="2">
        <v>9</v>
      </c>
      <c r="L32" s="2">
        <v>4</v>
      </c>
      <c r="M32" s="2">
        <v>1</v>
      </c>
      <c r="N32" s="2">
        <v>0</v>
      </c>
      <c r="O32" s="2">
        <v>19</v>
      </c>
      <c r="P32" s="2">
        <v>2</v>
      </c>
      <c r="Q32" s="15">
        <v>0</v>
      </c>
    </row>
    <row r="33" spans="4:17" x14ac:dyDescent="0.25">
      <c r="D33" s="68"/>
      <c r="E33" s="8" t="s">
        <v>39</v>
      </c>
      <c r="F33" s="9"/>
      <c r="G33" s="12">
        <v>0</v>
      </c>
      <c r="H33" s="14">
        <v>0</v>
      </c>
      <c r="I33" s="2">
        <v>0</v>
      </c>
      <c r="J33" s="2">
        <v>0</v>
      </c>
      <c r="K33" s="2">
        <v>0</v>
      </c>
      <c r="L33" s="2">
        <v>0</v>
      </c>
      <c r="M33" s="2">
        <v>0</v>
      </c>
      <c r="N33" s="2">
        <v>0</v>
      </c>
      <c r="O33" s="2">
        <v>0</v>
      </c>
      <c r="P33" s="2">
        <v>0</v>
      </c>
      <c r="Q33" s="15">
        <v>0</v>
      </c>
    </row>
    <row r="34" spans="4:17" x14ac:dyDescent="0.25">
      <c r="D34" s="67" t="s">
        <v>40</v>
      </c>
      <c r="E34" s="10" t="s">
        <v>41</v>
      </c>
      <c r="F34" s="7"/>
      <c r="G34" s="11">
        <v>750</v>
      </c>
      <c r="H34" s="13">
        <v>51</v>
      </c>
      <c r="I34" s="1">
        <v>48</v>
      </c>
      <c r="J34" s="1">
        <v>46</v>
      </c>
      <c r="K34" s="1">
        <v>206</v>
      </c>
      <c r="L34" s="1">
        <v>107</v>
      </c>
      <c r="M34" s="1">
        <v>17</v>
      </c>
      <c r="N34" s="1">
        <v>12</v>
      </c>
      <c r="O34" s="1">
        <v>227</v>
      </c>
      <c r="P34" s="1">
        <v>28</v>
      </c>
      <c r="Q34" s="16">
        <v>8</v>
      </c>
    </row>
    <row r="35" spans="4:17" x14ac:dyDescent="0.25">
      <c r="D35" s="68"/>
      <c r="E35" s="8" t="s">
        <v>34</v>
      </c>
      <c r="F35" s="9"/>
      <c r="G35" s="12">
        <v>588</v>
      </c>
      <c r="H35" s="14">
        <v>37</v>
      </c>
      <c r="I35" s="2">
        <v>42</v>
      </c>
      <c r="J35" s="2">
        <v>40</v>
      </c>
      <c r="K35" s="2">
        <v>161</v>
      </c>
      <c r="L35" s="2">
        <v>95</v>
      </c>
      <c r="M35" s="2">
        <v>15</v>
      </c>
      <c r="N35" s="2">
        <v>10</v>
      </c>
      <c r="O35" s="2">
        <v>161</v>
      </c>
      <c r="P35" s="2">
        <v>19</v>
      </c>
      <c r="Q35" s="15">
        <v>8</v>
      </c>
    </row>
    <row r="36" spans="4:17" x14ac:dyDescent="0.25">
      <c r="D36" s="68"/>
      <c r="E36" s="8" t="s">
        <v>35</v>
      </c>
      <c r="F36" s="9"/>
      <c r="G36" s="12">
        <v>72</v>
      </c>
      <c r="H36" s="14">
        <v>7</v>
      </c>
      <c r="I36" s="2">
        <v>2</v>
      </c>
      <c r="J36" s="2">
        <v>3</v>
      </c>
      <c r="K36" s="2">
        <v>14</v>
      </c>
      <c r="L36" s="2">
        <v>4</v>
      </c>
      <c r="M36" s="2">
        <v>1</v>
      </c>
      <c r="N36" s="2">
        <v>1</v>
      </c>
      <c r="O36" s="2">
        <v>36</v>
      </c>
      <c r="P36" s="2">
        <v>4</v>
      </c>
      <c r="Q36" s="15">
        <v>0</v>
      </c>
    </row>
    <row r="37" spans="4:17" x14ac:dyDescent="0.25">
      <c r="D37" s="68"/>
      <c r="E37" s="8" t="s">
        <v>36</v>
      </c>
      <c r="F37" s="9"/>
      <c r="G37" s="12">
        <v>62</v>
      </c>
      <c r="H37" s="14">
        <v>5</v>
      </c>
      <c r="I37" s="2">
        <v>2</v>
      </c>
      <c r="J37" s="2">
        <v>3</v>
      </c>
      <c r="K37" s="2">
        <v>25</v>
      </c>
      <c r="L37" s="2">
        <v>5</v>
      </c>
      <c r="M37" s="2">
        <v>0</v>
      </c>
      <c r="N37" s="2">
        <v>1</v>
      </c>
      <c r="O37" s="2">
        <v>18</v>
      </c>
      <c r="P37" s="2">
        <v>3</v>
      </c>
      <c r="Q37" s="15">
        <v>0</v>
      </c>
    </row>
    <row r="38" spans="4:17" x14ac:dyDescent="0.25">
      <c r="D38" s="68"/>
      <c r="E38" s="8" t="s">
        <v>38</v>
      </c>
      <c r="F38" s="9"/>
      <c r="G38" s="12">
        <v>25</v>
      </c>
      <c r="H38" s="14">
        <v>2</v>
      </c>
      <c r="I38" s="2">
        <v>1</v>
      </c>
      <c r="J38" s="2">
        <v>0</v>
      </c>
      <c r="K38" s="2">
        <v>6</v>
      </c>
      <c r="L38" s="2">
        <v>3</v>
      </c>
      <c r="M38" s="2">
        <v>1</v>
      </c>
      <c r="N38" s="2">
        <v>0</v>
      </c>
      <c r="O38" s="2">
        <v>10</v>
      </c>
      <c r="P38" s="2">
        <v>2</v>
      </c>
      <c r="Q38" s="15">
        <v>0</v>
      </c>
    </row>
    <row r="39" spans="4:17" x14ac:dyDescent="0.25">
      <c r="D39" s="68"/>
      <c r="E39" s="8" t="s">
        <v>37</v>
      </c>
      <c r="F39" s="9"/>
      <c r="G39" s="12">
        <v>3</v>
      </c>
      <c r="H39" s="14">
        <v>0</v>
      </c>
      <c r="I39" s="2">
        <v>1</v>
      </c>
      <c r="J39" s="2">
        <v>0</v>
      </c>
      <c r="K39" s="2">
        <v>0</v>
      </c>
      <c r="L39" s="2">
        <v>0</v>
      </c>
      <c r="M39" s="2">
        <v>0</v>
      </c>
      <c r="N39" s="2">
        <v>0</v>
      </c>
      <c r="O39" s="2">
        <v>2</v>
      </c>
      <c r="P39" s="2">
        <v>0</v>
      </c>
      <c r="Q39" s="15">
        <v>0</v>
      </c>
    </row>
    <row r="40" spans="4:17" x14ac:dyDescent="0.25">
      <c r="D40" s="68"/>
      <c r="E40" s="8" t="s">
        <v>39</v>
      </c>
      <c r="F40" s="9"/>
      <c r="G40" s="12">
        <v>0</v>
      </c>
      <c r="H40" s="14">
        <v>0</v>
      </c>
      <c r="I40" s="2">
        <v>0</v>
      </c>
      <c r="J40" s="2">
        <v>0</v>
      </c>
      <c r="K40" s="2">
        <v>0</v>
      </c>
      <c r="L40" s="2">
        <v>0</v>
      </c>
      <c r="M40" s="2">
        <v>0</v>
      </c>
      <c r="N40" s="2">
        <v>0</v>
      </c>
      <c r="O40" s="2">
        <v>0</v>
      </c>
      <c r="P40" s="2">
        <v>0</v>
      </c>
      <c r="Q40" s="15">
        <v>0</v>
      </c>
    </row>
    <row r="41" spans="4:17" x14ac:dyDescent="0.25">
      <c r="D41" s="68"/>
      <c r="E41" s="8" t="s">
        <v>42</v>
      </c>
      <c r="F41" s="9"/>
      <c r="G41" s="12">
        <v>746</v>
      </c>
      <c r="H41" s="14">
        <v>57</v>
      </c>
      <c r="I41" s="2">
        <v>32</v>
      </c>
      <c r="J41" s="2">
        <v>46</v>
      </c>
      <c r="K41" s="2">
        <v>192</v>
      </c>
      <c r="L41" s="2">
        <v>93</v>
      </c>
      <c r="M41" s="2">
        <v>19</v>
      </c>
      <c r="N41" s="2">
        <v>11</v>
      </c>
      <c r="O41" s="2">
        <v>270</v>
      </c>
      <c r="P41" s="2">
        <v>17</v>
      </c>
      <c r="Q41" s="15">
        <v>9</v>
      </c>
    </row>
    <row r="42" spans="4:17" x14ac:dyDescent="0.25">
      <c r="D42" s="68"/>
      <c r="E42" s="8" t="s">
        <v>34</v>
      </c>
      <c r="F42" s="9"/>
      <c r="G42" s="12">
        <v>594</v>
      </c>
      <c r="H42" s="14">
        <v>47</v>
      </c>
      <c r="I42" s="2">
        <v>29</v>
      </c>
      <c r="J42" s="2">
        <v>37</v>
      </c>
      <c r="K42" s="2">
        <v>153</v>
      </c>
      <c r="L42" s="2">
        <v>76</v>
      </c>
      <c r="M42" s="2">
        <v>18</v>
      </c>
      <c r="N42" s="2">
        <v>9</v>
      </c>
      <c r="O42" s="2">
        <v>204</v>
      </c>
      <c r="P42" s="2">
        <v>14</v>
      </c>
      <c r="Q42" s="15">
        <v>7</v>
      </c>
    </row>
    <row r="43" spans="4:17" x14ac:dyDescent="0.25">
      <c r="D43" s="68"/>
      <c r="E43" s="8" t="s">
        <v>35</v>
      </c>
      <c r="F43" s="9"/>
      <c r="G43" s="12">
        <v>65</v>
      </c>
      <c r="H43" s="14">
        <v>5</v>
      </c>
      <c r="I43" s="2">
        <v>0</v>
      </c>
      <c r="J43" s="2">
        <v>4</v>
      </c>
      <c r="K43" s="2">
        <v>12</v>
      </c>
      <c r="L43" s="2">
        <v>5</v>
      </c>
      <c r="M43" s="2">
        <v>0</v>
      </c>
      <c r="N43" s="2">
        <v>1</v>
      </c>
      <c r="O43" s="2">
        <v>35</v>
      </c>
      <c r="P43" s="2">
        <v>2</v>
      </c>
      <c r="Q43" s="15">
        <v>1</v>
      </c>
    </row>
    <row r="44" spans="4:17" x14ac:dyDescent="0.25">
      <c r="D44" s="68"/>
      <c r="E44" s="8" t="s">
        <v>36</v>
      </c>
      <c r="F44" s="9"/>
      <c r="G44" s="12">
        <v>67</v>
      </c>
      <c r="H44" s="14">
        <v>3</v>
      </c>
      <c r="I44" s="2">
        <v>1</v>
      </c>
      <c r="J44" s="2">
        <v>3</v>
      </c>
      <c r="K44" s="2">
        <v>24</v>
      </c>
      <c r="L44" s="2">
        <v>11</v>
      </c>
      <c r="M44" s="2">
        <v>1</v>
      </c>
      <c r="N44" s="2">
        <v>1</v>
      </c>
      <c r="O44" s="2">
        <v>21</v>
      </c>
      <c r="P44" s="2">
        <v>1</v>
      </c>
      <c r="Q44" s="15">
        <v>1</v>
      </c>
    </row>
    <row r="45" spans="4:17" x14ac:dyDescent="0.25">
      <c r="D45" s="68"/>
      <c r="E45" s="8" t="s">
        <v>38</v>
      </c>
      <c r="F45" s="9"/>
      <c r="G45" s="12">
        <v>18</v>
      </c>
      <c r="H45" s="14">
        <v>1</v>
      </c>
      <c r="I45" s="2">
        <v>2</v>
      </c>
      <c r="J45" s="2">
        <v>2</v>
      </c>
      <c r="K45" s="2">
        <v>3</v>
      </c>
      <c r="L45" s="2">
        <v>1</v>
      </c>
      <c r="M45" s="2">
        <v>0</v>
      </c>
      <c r="N45" s="2">
        <v>0</v>
      </c>
      <c r="O45" s="2">
        <v>9</v>
      </c>
      <c r="P45" s="2">
        <v>0</v>
      </c>
      <c r="Q45" s="15">
        <v>0</v>
      </c>
    </row>
    <row r="46" spans="4:17" x14ac:dyDescent="0.25">
      <c r="D46" s="68"/>
      <c r="E46" s="8" t="s">
        <v>37</v>
      </c>
      <c r="F46" s="9"/>
      <c r="G46" s="12">
        <v>2</v>
      </c>
      <c r="H46" s="14">
        <v>1</v>
      </c>
      <c r="I46" s="2">
        <v>0</v>
      </c>
      <c r="J46" s="2">
        <v>0</v>
      </c>
      <c r="K46" s="2">
        <v>0</v>
      </c>
      <c r="L46" s="2">
        <v>0</v>
      </c>
      <c r="M46" s="2">
        <v>0</v>
      </c>
      <c r="N46" s="2">
        <v>0</v>
      </c>
      <c r="O46" s="2">
        <v>1</v>
      </c>
      <c r="P46" s="2">
        <v>0</v>
      </c>
      <c r="Q46" s="15">
        <v>0</v>
      </c>
    </row>
    <row r="47" spans="4:17" x14ac:dyDescent="0.25">
      <c r="D47" s="68"/>
      <c r="E47" s="8" t="s">
        <v>39</v>
      </c>
      <c r="F47" s="9"/>
      <c r="G47" s="12">
        <v>0</v>
      </c>
      <c r="H47" s="14">
        <v>0</v>
      </c>
      <c r="I47" s="2">
        <v>0</v>
      </c>
      <c r="J47" s="2">
        <v>0</v>
      </c>
      <c r="K47" s="2">
        <v>0</v>
      </c>
      <c r="L47" s="2">
        <v>0</v>
      </c>
      <c r="M47" s="2">
        <v>0</v>
      </c>
      <c r="N47" s="2">
        <v>0</v>
      </c>
      <c r="O47" s="2">
        <v>0</v>
      </c>
      <c r="P47" s="2">
        <v>0</v>
      </c>
      <c r="Q47" s="15">
        <v>0</v>
      </c>
    </row>
    <row r="48" spans="4:17" x14ac:dyDescent="0.25">
      <c r="D48" s="67" t="s">
        <v>43</v>
      </c>
      <c r="E48" s="10" t="s">
        <v>44</v>
      </c>
      <c r="F48" s="7"/>
      <c r="G48" s="11">
        <v>309</v>
      </c>
      <c r="H48" s="13">
        <v>23</v>
      </c>
      <c r="I48" s="1">
        <v>8</v>
      </c>
      <c r="J48" s="1">
        <v>15</v>
      </c>
      <c r="K48" s="1">
        <v>84</v>
      </c>
      <c r="L48" s="1">
        <v>29</v>
      </c>
      <c r="M48" s="1">
        <v>3</v>
      </c>
      <c r="N48" s="1">
        <v>4</v>
      </c>
      <c r="O48" s="1">
        <v>129</v>
      </c>
      <c r="P48" s="1">
        <v>12</v>
      </c>
      <c r="Q48" s="16">
        <v>2</v>
      </c>
    </row>
    <row r="49" spans="4:17" x14ac:dyDescent="0.25">
      <c r="D49" s="68"/>
      <c r="E49" s="8" t="s">
        <v>45</v>
      </c>
      <c r="F49" s="9"/>
      <c r="G49" s="12">
        <v>149</v>
      </c>
      <c r="H49" s="14">
        <v>14</v>
      </c>
      <c r="I49" s="2">
        <v>2</v>
      </c>
      <c r="J49" s="2">
        <v>11</v>
      </c>
      <c r="K49" s="2">
        <v>43</v>
      </c>
      <c r="L49" s="2">
        <v>9</v>
      </c>
      <c r="M49" s="2">
        <v>2</v>
      </c>
      <c r="N49" s="2">
        <v>1</v>
      </c>
      <c r="O49" s="2">
        <v>60</v>
      </c>
      <c r="P49" s="2">
        <v>6</v>
      </c>
      <c r="Q49" s="15">
        <v>1</v>
      </c>
    </row>
    <row r="50" spans="4:17" x14ac:dyDescent="0.25">
      <c r="D50" s="68"/>
      <c r="E50" s="8" t="s">
        <v>46</v>
      </c>
      <c r="F50" s="9"/>
      <c r="G50" s="12">
        <v>160</v>
      </c>
      <c r="H50" s="14">
        <v>9</v>
      </c>
      <c r="I50" s="2">
        <v>6</v>
      </c>
      <c r="J50" s="2">
        <v>4</v>
      </c>
      <c r="K50" s="2">
        <v>41</v>
      </c>
      <c r="L50" s="2">
        <v>20</v>
      </c>
      <c r="M50" s="2">
        <v>1</v>
      </c>
      <c r="N50" s="2">
        <v>3</v>
      </c>
      <c r="O50" s="2">
        <v>69</v>
      </c>
      <c r="P50" s="2">
        <v>6</v>
      </c>
      <c r="Q50" s="15">
        <v>1</v>
      </c>
    </row>
    <row r="51" spans="4:17" x14ac:dyDescent="0.25">
      <c r="D51" s="68"/>
      <c r="E51" s="8" t="s">
        <v>47</v>
      </c>
      <c r="F51" s="9"/>
      <c r="G51" s="12">
        <v>1182</v>
      </c>
      <c r="H51" s="14">
        <v>84</v>
      </c>
      <c r="I51" s="2">
        <v>71</v>
      </c>
      <c r="J51" s="2">
        <v>77</v>
      </c>
      <c r="K51" s="2">
        <v>314</v>
      </c>
      <c r="L51" s="2">
        <v>171</v>
      </c>
      <c r="M51" s="2">
        <v>33</v>
      </c>
      <c r="N51" s="2">
        <v>19</v>
      </c>
      <c r="O51" s="2">
        <v>365</v>
      </c>
      <c r="P51" s="2">
        <v>33</v>
      </c>
      <c r="Q51" s="15">
        <v>15</v>
      </c>
    </row>
    <row r="52" spans="4:17" x14ac:dyDescent="0.25">
      <c r="D52" s="68"/>
      <c r="E52" s="8" t="s">
        <v>48</v>
      </c>
      <c r="F52" s="9"/>
      <c r="G52" s="12">
        <v>175</v>
      </c>
      <c r="H52" s="14">
        <v>12</v>
      </c>
      <c r="I52" s="2">
        <v>5</v>
      </c>
      <c r="J52" s="2">
        <v>12</v>
      </c>
      <c r="K52" s="2">
        <v>39</v>
      </c>
      <c r="L52" s="2">
        <v>29</v>
      </c>
      <c r="M52" s="2">
        <v>4</v>
      </c>
      <c r="N52" s="2">
        <v>2</v>
      </c>
      <c r="O52" s="2">
        <v>68</v>
      </c>
      <c r="P52" s="2">
        <v>3</v>
      </c>
      <c r="Q52" s="15">
        <v>1</v>
      </c>
    </row>
    <row r="53" spans="4:17" x14ac:dyDescent="0.25">
      <c r="D53" s="68"/>
      <c r="E53" s="8" t="s">
        <v>49</v>
      </c>
      <c r="F53" s="9"/>
      <c r="G53" s="12">
        <v>169</v>
      </c>
      <c r="H53" s="14">
        <v>5</v>
      </c>
      <c r="I53" s="2">
        <v>9</v>
      </c>
      <c r="J53" s="2">
        <v>10</v>
      </c>
      <c r="K53" s="2">
        <v>54</v>
      </c>
      <c r="L53" s="2">
        <v>22</v>
      </c>
      <c r="M53" s="2">
        <v>4</v>
      </c>
      <c r="N53" s="2">
        <v>3</v>
      </c>
      <c r="O53" s="2">
        <v>52</v>
      </c>
      <c r="P53" s="2">
        <v>8</v>
      </c>
      <c r="Q53" s="15">
        <v>2</v>
      </c>
    </row>
    <row r="54" spans="4:17" x14ac:dyDescent="0.25">
      <c r="D54" s="68"/>
      <c r="E54" s="8" t="s">
        <v>50</v>
      </c>
      <c r="F54" s="9"/>
      <c r="G54" s="12">
        <v>176</v>
      </c>
      <c r="H54" s="14">
        <v>7</v>
      </c>
      <c r="I54" s="2">
        <v>8</v>
      </c>
      <c r="J54" s="2">
        <v>12</v>
      </c>
      <c r="K54" s="2">
        <v>58</v>
      </c>
      <c r="L54" s="2">
        <v>32</v>
      </c>
      <c r="M54" s="2">
        <v>3</v>
      </c>
      <c r="N54" s="2">
        <v>4</v>
      </c>
      <c r="O54" s="2">
        <v>43</v>
      </c>
      <c r="P54" s="2">
        <v>4</v>
      </c>
      <c r="Q54" s="15">
        <v>5</v>
      </c>
    </row>
    <row r="55" spans="4:17" x14ac:dyDescent="0.25">
      <c r="D55" s="68"/>
      <c r="E55" s="8" t="s">
        <v>51</v>
      </c>
      <c r="F55" s="9"/>
      <c r="G55" s="12">
        <v>183</v>
      </c>
      <c r="H55" s="14">
        <v>17</v>
      </c>
      <c r="I55" s="2">
        <v>7</v>
      </c>
      <c r="J55" s="2">
        <v>10</v>
      </c>
      <c r="K55" s="2">
        <v>52</v>
      </c>
      <c r="L55" s="2">
        <v>32</v>
      </c>
      <c r="M55" s="2">
        <v>5</v>
      </c>
      <c r="N55" s="2">
        <v>2</v>
      </c>
      <c r="O55" s="2">
        <v>50</v>
      </c>
      <c r="P55" s="2">
        <v>5</v>
      </c>
      <c r="Q55" s="15">
        <v>3</v>
      </c>
    </row>
    <row r="56" spans="4:17" x14ac:dyDescent="0.25">
      <c r="D56" s="68"/>
      <c r="E56" s="8" t="s">
        <v>52</v>
      </c>
      <c r="F56" s="9"/>
      <c r="G56" s="12">
        <v>230</v>
      </c>
      <c r="H56" s="14">
        <v>24</v>
      </c>
      <c r="I56" s="2">
        <v>19</v>
      </c>
      <c r="J56" s="2">
        <v>14</v>
      </c>
      <c r="K56" s="2">
        <v>58</v>
      </c>
      <c r="L56" s="2">
        <v>31</v>
      </c>
      <c r="M56" s="2">
        <v>10</v>
      </c>
      <c r="N56" s="2">
        <v>6</v>
      </c>
      <c r="O56" s="2">
        <v>65</v>
      </c>
      <c r="P56" s="2">
        <v>2</v>
      </c>
      <c r="Q56" s="15">
        <v>1</v>
      </c>
    </row>
    <row r="57" spans="4:17" x14ac:dyDescent="0.25">
      <c r="D57" s="68"/>
      <c r="E57" s="8" t="s">
        <v>53</v>
      </c>
      <c r="F57" s="9"/>
      <c r="G57" s="12">
        <v>249</v>
      </c>
      <c r="H57" s="14">
        <v>19</v>
      </c>
      <c r="I57" s="2">
        <v>23</v>
      </c>
      <c r="J57" s="2">
        <v>19</v>
      </c>
      <c r="K57" s="2">
        <v>53</v>
      </c>
      <c r="L57" s="2">
        <v>25</v>
      </c>
      <c r="M57" s="2">
        <v>7</v>
      </c>
      <c r="N57" s="2">
        <v>2</v>
      </c>
      <c r="O57" s="2">
        <v>87</v>
      </c>
      <c r="P57" s="2">
        <v>11</v>
      </c>
      <c r="Q57" s="15">
        <v>3</v>
      </c>
    </row>
    <row r="58" spans="4:17" x14ac:dyDescent="0.25">
      <c r="D58" s="68"/>
      <c r="E58" s="8" t="s">
        <v>37</v>
      </c>
      <c r="F58" s="9"/>
      <c r="G58" s="12">
        <v>5</v>
      </c>
      <c r="H58" s="14">
        <v>1</v>
      </c>
      <c r="I58" s="2">
        <v>1</v>
      </c>
      <c r="J58" s="2">
        <v>0</v>
      </c>
      <c r="K58" s="2">
        <v>0</v>
      </c>
      <c r="L58" s="2">
        <v>0</v>
      </c>
      <c r="M58" s="2">
        <v>0</v>
      </c>
      <c r="N58" s="2">
        <v>0</v>
      </c>
      <c r="O58" s="2">
        <v>3</v>
      </c>
      <c r="P58" s="2">
        <v>0</v>
      </c>
      <c r="Q58" s="15">
        <v>0</v>
      </c>
    </row>
    <row r="59" spans="4:17" x14ac:dyDescent="0.25">
      <c r="D59" s="69"/>
      <c r="E59" s="35" t="s">
        <v>39</v>
      </c>
      <c r="F59" s="31"/>
      <c r="G59" s="25">
        <v>0</v>
      </c>
      <c r="H59" s="39">
        <v>0</v>
      </c>
      <c r="I59" s="6">
        <v>0</v>
      </c>
      <c r="J59" s="6">
        <v>0</v>
      </c>
      <c r="K59" s="6">
        <v>0</v>
      </c>
      <c r="L59" s="6">
        <v>0</v>
      </c>
      <c r="M59" s="6">
        <v>0</v>
      </c>
      <c r="N59" s="6">
        <v>0</v>
      </c>
      <c r="O59" s="6">
        <v>0</v>
      </c>
      <c r="P59" s="6">
        <v>0</v>
      </c>
      <c r="Q59" s="40">
        <v>0</v>
      </c>
    </row>
  </sheetData>
  <mergeCells count="7">
    <mergeCell ref="D34:D47"/>
    <mergeCell ref="D48:D59"/>
    <mergeCell ref="D8:F9"/>
    <mergeCell ref="D11:D18"/>
    <mergeCell ref="D19:D25"/>
    <mergeCell ref="D26:D27"/>
    <mergeCell ref="D28:D33"/>
  </mergeCells>
  <phoneticPr fontId="4"/>
  <pageMargins left="0.7" right="0.7" top="0.75" bottom="0.75" header="0.3" footer="0.3"/>
  <pageSetup paperSize="9" scale="63" pageOrder="overThenDown" orientation="landscape"/>
  <headerFooter>
    <oddFooter>&amp;CN(41)</oddFooter>
  </headerFooter>
  <rowBreaks count="1" manualBreakCount="1">
    <brk id="59" max="16383" man="1"/>
  </rowBreaks>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4:Q59"/>
  <sheetViews>
    <sheetView workbookViewId="0"/>
  </sheetViews>
  <sheetFormatPr defaultColWidth="8.8984375" defaultRowHeight="12.6" x14ac:dyDescent="0.25"/>
  <cols>
    <col min="1" max="1" width="3.59765625" style="24" customWidth="1"/>
    <col min="2" max="2" width="4.59765625" style="24" customWidth="1"/>
    <col min="3" max="4" width="7.59765625" style="24" customWidth="1"/>
    <col min="5" max="5" width="16.59765625" style="24" customWidth="1"/>
    <col min="6" max="6" width="5.59765625" style="24" customWidth="1"/>
    <col min="7" max="17" width="8.59765625" style="24" customWidth="1"/>
    <col min="18" max="16384" width="8.8984375" style="24"/>
  </cols>
  <sheetData>
    <row r="4" spans="2:17" x14ac:dyDescent="0.25">
      <c r="B4" s="32" t="str">
        <f xml:space="preserve"> HYPERLINK("#'目次'!B48", "[42]")</f>
        <v>[42]</v>
      </c>
      <c r="C4" s="19" t="s">
        <v>641</v>
      </c>
    </row>
    <row r="7" spans="2:17" x14ac:dyDescent="0.25">
      <c r="C7" s="19" t="s">
        <v>11</v>
      </c>
    </row>
    <row r="8" spans="2:17" ht="37.799999999999997" x14ac:dyDescent="0.25">
      <c r="D8" s="63"/>
      <c r="E8" s="64"/>
      <c r="F8" s="64"/>
      <c r="G8" s="38" t="s">
        <v>12</v>
      </c>
      <c r="H8" s="33" t="s">
        <v>631</v>
      </c>
      <c r="I8" s="5" t="s">
        <v>632</v>
      </c>
      <c r="J8" s="5" t="s">
        <v>633</v>
      </c>
      <c r="K8" s="5" t="s">
        <v>634</v>
      </c>
      <c r="L8" s="5" t="s">
        <v>635</v>
      </c>
      <c r="M8" s="5" t="s">
        <v>636</v>
      </c>
      <c r="N8" s="5" t="s">
        <v>637</v>
      </c>
      <c r="O8" s="5" t="s">
        <v>638</v>
      </c>
      <c r="P8" s="5" t="s">
        <v>639</v>
      </c>
      <c r="Q8" s="29" t="s">
        <v>231</v>
      </c>
    </row>
    <row r="9" spans="2:17" x14ac:dyDescent="0.25">
      <c r="D9" s="65"/>
      <c r="E9" s="66"/>
      <c r="F9" s="66"/>
      <c r="G9" s="37"/>
      <c r="H9" s="34"/>
      <c r="I9" s="4"/>
      <c r="J9" s="4"/>
      <c r="K9" s="4"/>
      <c r="L9" s="4"/>
      <c r="M9" s="4"/>
      <c r="N9" s="4"/>
      <c r="O9" s="4"/>
      <c r="P9" s="4"/>
      <c r="Q9" s="26"/>
    </row>
    <row r="10" spans="2:17" x14ac:dyDescent="0.25">
      <c r="D10" s="30"/>
      <c r="E10" s="28" t="s">
        <v>12</v>
      </c>
      <c r="F10" s="36"/>
      <c r="G10" s="27">
        <v>1496</v>
      </c>
      <c r="H10" s="3">
        <v>82</v>
      </c>
      <c r="I10" s="3">
        <v>68</v>
      </c>
      <c r="J10" s="3">
        <v>98</v>
      </c>
      <c r="K10" s="3">
        <v>331</v>
      </c>
      <c r="L10" s="3">
        <v>232</v>
      </c>
      <c r="M10" s="3">
        <v>75</v>
      </c>
      <c r="N10" s="3">
        <v>57</v>
      </c>
      <c r="O10" s="3">
        <v>487</v>
      </c>
      <c r="P10" s="3">
        <v>54</v>
      </c>
      <c r="Q10" s="41">
        <v>12</v>
      </c>
    </row>
    <row r="11" spans="2:17" x14ac:dyDescent="0.25">
      <c r="D11" s="67" t="s">
        <v>21</v>
      </c>
      <c r="E11" s="10" t="s">
        <v>13</v>
      </c>
      <c r="F11" s="7"/>
      <c r="G11" s="11">
        <v>64</v>
      </c>
      <c r="H11" s="13">
        <v>4</v>
      </c>
      <c r="I11" s="1">
        <v>2</v>
      </c>
      <c r="J11" s="1">
        <v>6</v>
      </c>
      <c r="K11" s="1">
        <v>9</v>
      </c>
      <c r="L11" s="1">
        <v>10</v>
      </c>
      <c r="M11" s="1">
        <v>6</v>
      </c>
      <c r="N11" s="1">
        <v>2</v>
      </c>
      <c r="O11" s="1">
        <v>19</v>
      </c>
      <c r="P11" s="1">
        <v>6</v>
      </c>
      <c r="Q11" s="16">
        <v>0</v>
      </c>
    </row>
    <row r="12" spans="2:17" x14ac:dyDescent="0.25">
      <c r="D12" s="68"/>
      <c r="E12" s="8" t="s">
        <v>14</v>
      </c>
      <c r="F12" s="9"/>
      <c r="G12" s="12">
        <v>120</v>
      </c>
      <c r="H12" s="14">
        <v>9</v>
      </c>
      <c r="I12" s="2">
        <v>7</v>
      </c>
      <c r="J12" s="2">
        <v>9</v>
      </c>
      <c r="K12" s="2">
        <v>25</v>
      </c>
      <c r="L12" s="2">
        <v>8</v>
      </c>
      <c r="M12" s="2">
        <v>5</v>
      </c>
      <c r="N12" s="2">
        <v>1</v>
      </c>
      <c r="O12" s="2">
        <v>48</v>
      </c>
      <c r="P12" s="2">
        <v>7</v>
      </c>
      <c r="Q12" s="15">
        <v>1</v>
      </c>
    </row>
    <row r="13" spans="2:17" x14ac:dyDescent="0.25">
      <c r="D13" s="68"/>
      <c r="E13" s="8" t="s">
        <v>15</v>
      </c>
      <c r="F13" s="9"/>
      <c r="G13" s="12">
        <v>417</v>
      </c>
      <c r="H13" s="14">
        <v>24</v>
      </c>
      <c r="I13" s="2">
        <v>16</v>
      </c>
      <c r="J13" s="2">
        <v>24</v>
      </c>
      <c r="K13" s="2">
        <v>86</v>
      </c>
      <c r="L13" s="2">
        <v>66</v>
      </c>
      <c r="M13" s="2">
        <v>27</v>
      </c>
      <c r="N13" s="2">
        <v>28</v>
      </c>
      <c r="O13" s="2">
        <v>129</v>
      </c>
      <c r="P13" s="2">
        <v>12</v>
      </c>
      <c r="Q13" s="15">
        <v>5</v>
      </c>
    </row>
    <row r="14" spans="2:17" x14ac:dyDescent="0.25">
      <c r="D14" s="68"/>
      <c r="E14" s="8" t="s">
        <v>16</v>
      </c>
      <c r="F14" s="9"/>
      <c r="G14" s="12">
        <v>308</v>
      </c>
      <c r="H14" s="14">
        <v>10</v>
      </c>
      <c r="I14" s="2">
        <v>10</v>
      </c>
      <c r="J14" s="2">
        <v>25</v>
      </c>
      <c r="K14" s="2">
        <v>84</v>
      </c>
      <c r="L14" s="2">
        <v>56</v>
      </c>
      <c r="M14" s="2">
        <v>11</v>
      </c>
      <c r="N14" s="2">
        <v>10</v>
      </c>
      <c r="O14" s="2">
        <v>88</v>
      </c>
      <c r="P14" s="2">
        <v>11</v>
      </c>
      <c r="Q14" s="15">
        <v>3</v>
      </c>
    </row>
    <row r="15" spans="2:17" x14ac:dyDescent="0.25">
      <c r="D15" s="68"/>
      <c r="E15" s="8" t="s">
        <v>17</v>
      </c>
      <c r="F15" s="9"/>
      <c r="G15" s="12">
        <v>220</v>
      </c>
      <c r="H15" s="14">
        <v>11</v>
      </c>
      <c r="I15" s="2">
        <v>17</v>
      </c>
      <c r="J15" s="2">
        <v>12</v>
      </c>
      <c r="K15" s="2">
        <v>45</v>
      </c>
      <c r="L15" s="2">
        <v>34</v>
      </c>
      <c r="M15" s="2">
        <v>18</v>
      </c>
      <c r="N15" s="2">
        <v>10</v>
      </c>
      <c r="O15" s="2">
        <v>64</v>
      </c>
      <c r="P15" s="2">
        <v>7</v>
      </c>
      <c r="Q15" s="15">
        <v>2</v>
      </c>
    </row>
    <row r="16" spans="2:17" x14ac:dyDescent="0.25">
      <c r="D16" s="68"/>
      <c r="E16" s="8" t="s">
        <v>18</v>
      </c>
      <c r="F16" s="9"/>
      <c r="G16" s="12">
        <v>99</v>
      </c>
      <c r="H16" s="14">
        <v>5</v>
      </c>
      <c r="I16" s="2">
        <v>5</v>
      </c>
      <c r="J16" s="2">
        <v>5</v>
      </c>
      <c r="K16" s="2">
        <v>23</v>
      </c>
      <c r="L16" s="2">
        <v>17</v>
      </c>
      <c r="M16" s="2">
        <v>0</v>
      </c>
      <c r="N16" s="2">
        <v>5</v>
      </c>
      <c r="O16" s="2">
        <v>35</v>
      </c>
      <c r="P16" s="2">
        <v>4</v>
      </c>
      <c r="Q16" s="15">
        <v>0</v>
      </c>
    </row>
    <row r="17" spans="4:17" x14ac:dyDescent="0.25">
      <c r="D17" s="68"/>
      <c r="E17" s="8" t="s">
        <v>19</v>
      </c>
      <c r="F17" s="9"/>
      <c r="G17" s="12">
        <v>48</v>
      </c>
      <c r="H17" s="14">
        <v>4</v>
      </c>
      <c r="I17" s="2">
        <v>2</v>
      </c>
      <c r="J17" s="2">
        <v>1</v>
      </c>
      <c r="K17" s="2">
        <v>8</v>
      </c>
      <c r="L17" s="2">
        <v>10</v>
      </c>
      <c r="M17" s="2">
        <v>3</v>
      </c>
      <c r="N17" s="2">
        <v>1</v>
      </c>
      <c r="O17" s="2">
        <v>18</v>
      </c>
      <c r="P17" s="2">
        <v>1</v>
      </c>
      <c r="Q17" s="15">
        <v>0</v>
      </c>
    </row>
    <row r="18" spans="4:17" x14ac:dyDescent="0.25">
      <c r="D18" s="68"/>
      <c r="E18" s="8" t="s">
        <v>20</v>
      </c>
      <c r="F18" s="9"/>
      <c r="G18" s="12">
        <v>220</v>
      </c>
      <c r="H18" s="14">
        <v>15</v>
      </c>
      <c r="I18" s="2">
        <v>9</v>
      </c>
      <c r="J18" s="2">
        <v>16</v>
      </c>
      <c r="K18" s="2">
        <v>51</v>
      </c>
      <c r="L18" s="2">
        <v>31</v>
      </c>
      <c r="M18" s="2">
        <v>5</v>
      </c>
      <c r="N18" s="2">
        <v>0</v>
      </c>
      <c r="O18" s="2">
        <v>86</v>
      </c>
      <c r="P18" s="2">
        <v>6</v>
      </c>
      <c r="Q18" s="15">
        <v>1</v>
      </c>
    </row>
    <row r="19" spans="4:17" x14ac:dyDescent="0.25">
      <c r="D19" s="67" t="s">
        <v>22</v>
      </c>
      <c r="E19" s="10" t="s">
        <v>23</v>
      </c>
      <c r="F19" s="7"/>
      <c r="G19" s="11">
        <v>327</v>
      </c>
      <c r="H19" s="13">
        <v>16</v>
      </c>
      <c r="I19" s="1">
        <v>13</v>
      </c>
      <c r="J19" s="1">
        <v>19</v>
      </c>
      <c r="K19" s="1">
        <v>72</v>
      </c>
      <c r="L19" s="1">
        <v>59</v>
      </c>
      <c r="M19" s="1">
        <v>25</v>
      </c>
      <c r="N19" s="1">
        <v>25</v>
      </c>
      <c r="O19" s="1">
        <v>91</v>
      </c>
      <c r="P19" s="1">
        <v>6</v>
      </c>
      <c r="Q19" s="16">
        <v>1</v>
      </c>
    </row>
    <row r="20" spans="4:17" x14ac:dyDescent="0.25">
      <c r="D20" s="68"/>
      <c r="E20" s="8" t="s">
        <v>24</v>
      </c>
      <c r="F20" s="9"/>
      <c r="G20" s="12">
        <v>54</v>
      </c>
      <c r="H20" s="14">
        <v>2</v>
      </c>
      <c r="I20" s="2">
        <v>1</v>
      </c>
      <c r="J20" s="2">
        <v>3</v>
      </c>
      <c r="K20" s="2">
        <v>10</v>
      </c>
      <c r="L20" s="2">
        <v>9</v>
      </c>
      <c r="M20" s="2">
        <v>1</v>
      </c>
      <c r="N20" s="2">
        <v>9</v>
      </c>
      <c r="O20" s="2">
        <v>19</v>
      </c>
      <c r="P20" s="2">
        <v>0</v>
      </c>
      <c r="Q20" s="15">
        <v>0</v>
      </c>
    </row>
    <row r="21" spans="4:17" x14ac:dyDescent="0.25">
      <c r="D21" s="68"/>
      <c r="E21" s="8" t="s">
        <v>25</v>
      </c>
      <c r="F21" s="9"/>
      <c r="G21" s="12">
        <v>273</v>
      </c>
      <c r="H21" s="14">
        <v>14</v>
      </c>
      <c r="I21" s="2">
        <v>12</v>
      </c>
      <c r="J21" s="2">
        <v>16</v>
      </c>
      <c r="K21" s="2">
        <v>62</v>
      </c>
      <c r="L21" s="2">
        <v>50</v>
      </c>
      <c r="M21" s="2">
        <v>24</v>
      </c>
      <c r="N21" s="2">
        <v>16</v>
      </c>
      <c r="O21" s="2">
        <v>72</v>
      </c>
      <c r="P21" s="2">
        <v>6</v>
      </c>
      <c r="Q21" s="15">
        <v>1</v>
      </c>
    </row>
    <row r="22" spans="4:17" x14ac:dyDescent="0.25">
      <c r="D22" s="68"/>
      <c r="E22" s="8" t="s">
        <v>26</v>
      </c>
      <c r="F22" s="9"/>
      <c r="G22" s="12">
        <v>1023</v>
      </c>
      <c r="H22" s="14">
        <v>55</v>
      </c>
      <c r="I22" s="2">
        <v>51</v>
      </c>
      <c r="J22" s="2">
        <v>63</v>
      </c>
      <c r="K22" s="2">
        <v>226</v>
      </c>
      <c r="L22" s="2">
        <v>154</v>
      </c>
      <c r="M22" s="2">
        <v>45</v>
      </c>
      <c r="N22" s="2">
        <v>31</v>
      </c>
      <c r="O22" s="2">
        <v>346</v>
      </c>
      <c r="P22" s="2">
        <v>41</v>
      </c>
      <c r="Q22" s="15">
        <v>11</v>
      </c>
    </row>
    <row r="23" spans="4:17" x14ac:dyDescent="0.25">
      <c r="D23" s="68"/>
      <c r="E23" s="8" t="s">
        <v>27</v>
      </c>
      <c r="F23" s="9"/>
      <c r="G23" s="12">
        <v>654</v>
      </c>
      <c r="H23" s="14">
        <v>31</v>
      </c>
      <c r="I23" s="2">
        <v>37</v>
      </c>
      <c r="J23" s="2">
        <v>43</v>
      </c>
      <c r="K23" s="2">
        <v>139</v>
      </c>
      <c r="L23" s="2">
        <v>103</v>
      </c>
      <c r="M23" s="2">
        <v>28</v>
      </c>
      <c r="N23" s="2">
        <v>23</v>
      </c>
      <c r="O23" s="2">
        <v>218</v>
      </c>
      <c r="P23" s="2">
        <v>26</v>
      </c>
      <c r="Q23" s="15">
        <v>6</v>
      </c>
    </row>
    <row r="24" spans="4:17" x14ac:dyDescent="0.25">
      <c r="D24" s="68"/>
      <c r="E24" s="8" t="s">
        <v>28</v>
      </c>
      <c r="F24" s="9"/>
      <c r="G24" s="12">
        <v>369</v>
      </c>
      <c r="H24" s="14">
        <v>24</v>
      </c>
      <c r="I24" s="2">
        <v>14</v>
      </c>
      <c r="J24" s="2">
        <v>20</v>
      </c>
      <c r="K24" s="2">
        <v>87</v>
      </c>
      <c r="L24" s="2">
        <v>51</v>
      </c>
      <c r="M24" s="2">
        <v>17</v>
      </c>
      <c r="N24" s="2">
        <v>8</v>
      </c>
      <c r="O24" s="2">
        <v>128</v>
      </c>
      <c r="P24" s="2">
        <v>15</v>
      </c>
      <c r="Q24" s="15">
        <v>5</v>
      </c>
    </row>
    <row r="25" spans="4:17" x14ac:dyDescent="0.25">
      <c r="D25" s="68"/>
      <c r="E25" s="8" t="s">
        <v>29</v>
      </c>
      <c r="F25" s="9"/>
      <c r="G25" s="12">
        <v>146</v>
      </c>
      <c r="H25" s="14">
        <v>11</v>
      </c>
      <c r="I25" s="2">
        <v>4</v>
      </c>
      <c r="J25" s="2">
        <v>16</v>
      </c>
      <c r="K25" s="2">
        <v>33</v>
      </c>
      <c r="L25" s="2">
        <v>19</v>
      </c>
      <c r="M25" s="2">
        <v>5</v>
      </c>
      <c r="N25" s="2">
        <v>1</v>
      </c>
      <c r="O25" s="2">
        <v>50</v>
      </c>
      <c r="P25" s="2">
        <v>7</v>
      </c>
      <c r="Q25" s="15">
        <v>0</v>
      </c>
    </row>
    <row r="26" spans="4:17" x14ac:dyDescent="0.25">
      <c r="D26" s="67" t="s">
        <v>30</v>
      </c>
      <c r="E26" s="10" t="s">
        <v>31</v>
      </c>
      <c r="F26" s="7"/>
      <c r="G26" s="11">
        <v>750</v>
      </c>
      <c r="H26" s="13">
        <v>50</v>
      </c>
      <c r="I26" s="1">
        <v>35</v>
      </c>
      <c r="J26" s="1">
        <v>51</v>
      </c>
      <c r="K26" s="1">
        <v>144</v>
      </c>
      <c r="L26" s="1">
        <v>91</v>
      </c>
      <c r="M26" s="1">
        <v>32</v>
      </c>
      <c r="N26" s="1">
        <v>32</v>
      </c>
      <c r="O26" s="1">
        <v>278</v>
      </c>
      <c r="P26" s="1">
        <v>29</v>
      </c>
      <c r="Q26" s="16">
        <v>8</v>
      </c>
    </row>
    <row r="27" spans="4:17" x14ac:dyDescent="0.25">
      <c r="D27" s="68"/>
      <c r="E27" s="8" t="s">
        <v>32</v>
      </c>
      <c r="F27" s="9"/>
      <c r="G27" s="12">
        <v>746</v>
      </c>
      <c r="H27" s="14">
        <v>32</v>
      </c>
      <c r="I27" s="2">
        <v>33</v>
      </c>
      <c r="J27" s="2">
        <v>47</v>
      </c>
      <c r="K27" s="2">
        <v>187</v>
      </c>
      <c r="L27" s="2">
        <v>141</v>
      </c>
      <c r="M27" s="2">
        <v>43</v>
      </c>
      <c r="N27" s="2">
        <v>25</v>
      </c>
      <c r="O27" s="2">
        <v>209</v>
      </c>
      <c r="P27" s="2">
        <v>25</v>
      </c>
      <c r="Q27" s="15">
        <v>4</v>
      </c>
    </row>
    <row r="28" spans="4:17" x14ac:dyDescent="0.25">
      <c r="D28" s="67" t="s">
        <v>33</v>
      </c>
      <c r="E28" s="10" t="s">
        <v>34</v>
      </c>
      <c r="F28" s="7"/>
      <c r="G28" s="11">
        <v>1182</v>
      </c>
      <c r="H28" s="13">
        <v>65</v>
      </c>
      <c r="I28" s="1">
        <v>41</v>
      </c>
      <c r="J28" s="1">
        <v>84</v>
      </c>
      <c r="K28" s="1">
        <v>270</v>
      </c>
      <c r="L28" s="1">
        <v>215</v>
      </c>
      <c r="M28" s="1">
        <v>66</v>
      </c>
      <c r="N28" s="1">
        <v>50</v>
      </c>
      <c r="O28" s="1">
        <v>339</v>
      </c>
      <c r="P28" s="1">
        <v>41</v>
      </c>
      <c r="Q28" s="16">
        <v>11</v>
      </c>
    </row>
    <row r="29" spans="4:17" x14ac:dyDescent="0.25">
      <c r="D29" s="68"/>
      <c r="E29" s="8" t="s">
        <v>35</v>
      </c>
      <c r="F29" s="9"/>
      <c r="G29" s="12">
        <v>137</v>
      </c>
      <c r="H29" s="14">
        <v>4</v>
      </c>
      <c r="I29" s="2">
        <v>11</v>
      </c>
      <c r="J29" s="2">
        <v>5</v>
      </c>
      <c r="K29" s="2">
        <v>25</v>
      </c>
      <c r="L29" s="2">
        <v>5</v>
      </c>
      <c r="M29" s="2">
        <v>4</v>
      </c>
      <c r="N29" s="2">
        <v>3</v>
      </c>
      <c r="O29" s="2">
        <v>74</v>
      </c>
      <c r="P29" s="2">
        <v>6</v>
      </c>
      <c r="Q29" s="15">
        <v>0</v>
      </c>
    </row>
    <row r="30" spans="4:17" x14ac:dyDescent="0.25">
      <c r="D30" s="68"/>
      <c r="E30" s="8" t="s">
        <v>36</v>
      </c>
      <c r="F30" s="9"/>
      <c r="G30" s="12">
        <v>129</v>
      </c>
      <c r="H30" s="14">
        <v>9</v>
      </c>
      <c r="I30" s="2">
        <v>12</v>
      </c>
      <c r="J30" s="2">
        <v>7</v>
      </c>
      <c r="K30" s="2">
        <v>27</v>
      </c>
      <c r="L30" s="2">
        <v>8</v>
      </c>
      <c r="M30" s="2">
        <v>4</v>
      </c>
      <c r="N30" s="2">
        <v>4</v>
      </c>
      <c r="O30" s="2">
        <v>53</v>
      </c>
      <c r="P30" s="2">
        <v>4</v>
      </c>
      <c r="Q30" s="15">
        <v>1</v>
      </c>
    </row>
    <row r="31" spans="4:17" x14ac:dyDescent="0.25">
      <c r="D31" s="68"/>
      <c r="E31" s="8" t="s">
        <v>37</v>
      </c>
      <c r="F31" s="9"/>
      <c r="G31" s="12">
        <v>5</v>
      </c>
      <c r="H31" s="14">
        <v>0</v>
      </c>
      <c r="I31" s="2">
        <v>0</v>
      </c>
      <c r="J31" s="2">
        <v>1</v>
      </c>
      <c r="K31" s="2">
        <v>1</v>
      </c>
      <c r="L31" s="2">
        <v>1</v>
      </c>
      <c r="M31" s="2">
        <v>0</v>
      </c>
      <c r="N31" s="2">
        <v>0</v>
      </c>
      <c r="O31" s="2">
        <v>2</v>
      </c>
      <c r="P31" s="2">
        <v>0</v>
      </c>
      <c r="Q31" s="15">
        <v>0</v>
      </c>
    </row>
    <row r="32" spans="4:17" x14ac:dyDescent="0.25">
      <c r="D32" s="68"/>
      <c r="E32" s="8" t="s">
        <v>38</v>
      </c>
      <c r="F32" s="9"/>
      <c r="G32" s="12">
        <v>43</v>
      </c>
      <c r="H32" s="14">
        <v>4</v>
      </c>
      <c r="I32" s="2">
        <v>4</v>
      </c>
      <c r="J32" s="2">
        <v>1</v>
      </c>
      <c r="K32" s="2">
        <v>8</v>
      </c>
      <c r="L32" s="2">
        <v>3</v>
      </c>
      <c r="M32" s="2">
        <v>1</v>
      </c>
      <c r="N32" s="2">
        <v>0</v>
      </c>
      <c r="O32" s="2">
        <v>19</v>
      </c>
      <c r="P32" s="2">
        <v>3</v>
      </c>
      <c r="Q32" s="15">
        <v>0</v>
      </c>
    </row>
    <row r="33" spans="4:17" x14ac:dyDescent="0.25">
      <c r="D33" s="68"/>
      <c r="E33" s="8" t="s">
        <v>39</v>
      </c>
      <c r="F33" s="9"/>
      <c r="G33" s="12">
        <v>0</v>
      </c>
      <c r="H33" s="14">
        <v>0</v>
      </c>
      <c r="I33" s="2">
        <v>0</v>
      </c>
      <c r="J33" s="2">
        <v>0</v>
      </c>
      <c r="K33" s="2">
        <v>0</v>
      </c>
      <c r="L33" s="2">
        <v>0</v>
      </c>
      <c r="M33" s="2">
        <v>0</v>
      </c>
      <c r="N33" s="2">
        <v>0</v>
      </c>
      <c r="O33" s="2">
        <v>0</v>
      </c>
      <c r="P33" s="2">
        <v>0</v>
      </c>
      <c r="Q33" s="15">
        <v>0</v>
      </c>
    </row>
    <row r="34" spans="4:17" x14ac:dyDescent="0.25">
      <c r="D34" s="67" t="s">
        <v>40</v>
      </c>
      <c r="E34" s="10" t="s">
        <v>41</v>
      </c>
      <c r="F34" s="7"/>
      <c r="G34" s="11">
        <v>750</v>
      </c>
      <c r="H34" s="13">
        <v>50</v>
      </c>
      <c r="I34" s="1">
        <v>35</v>
      </c>
      <c r="J34" s="1">
        <v>51</v>
      </c>
      <c r="K34" s="1">
        <v>144</v>
      </c>
      <c r="L34" s="1">
        <v>91</v>
      </c>
      <c r="M34" s="1">
        <v>32</v>
      </c>
      <c r="N34" s="1">
        <v>32</v>
      </c>
      <c r="O34" s="1">
        <v>278</v>
      </c>
      <c r="P34" s="1">
        <v>29</v>
      </c>
      <c r="Q34" s="16">
        <v>8</v>
      </c>
    </row>
    <row r="35" spans="4:17" x14ac:dyDescent="0.25">
      <c r="D35" s="68"/>
      <c r="E35" s="8" t="s">
        <v>34</v>
      </c>
      <c r="F35" s="9"/>
      <c r="G35" s="12">
        <v>588</v>
      </c>
      <c r="H35" s="14">
        <v>41</v>
      </c>
      <c r="I35" s="2">
        <v>17</v>
      </c>
      <c r="J35" s="2">
        <v>44</v>
      </c>
      <c r="K35" s="2">
        <v>115</v>
      </c>
      <c r="L35" s="2">
        <v>84</v>
      </c>
      <c r="M35" s="2">
        <v>25</v>
      </c>
      <c r="N35" s="2">
        <v>28</v>
      </c>
      <c r="O35" s="2">
        <v>206</v>
      </c>
      <c r="P35" s="2">
        <v>21</v>
      </c>
      <c r="Q35" s="15">
        <v>7</v>
      </c>
    </row>
    <row r="36" spans="4:17" x14ac:dyDescent="0.25">
      <c r="D36" s="68"/>
      <c r="E36" s="8" t="s">
        <v>35</v>
      </c>
      <c r="F36" s="9"/>
      <c r="G36" s="12">
        <v>72</v>
      </c>
      <c r="H36" s="14">
        <v>2</v>
      </c>
      <c r="I36" s="2">
        <v>10</v>
      </c>
      <c r="J36" s="2">
        <v>3</v>
      </c>
      <c r="K36" s="2">
        <v>12</v>
      </c>
      <c r="L36" s="2">
        <v>4</v>
      </c>
      <c r="M36" s="2">
        <v>2</v>
      </c>
      <c r="N36" s="2">
        <v>1</v>
      </c>
      <c r="O36" s="2">
        <v>35</v>
      </c>
      <c r="P36" s="2">
        <v>3</v>
      </c>
      <c r="Q36" s="15">
        <v>0</v>
      </c>
    </row>
    <row r="37" spans="4:17" x14ac:dyDescent="0.25">
      <c r="D37" s="68"/>
      <c r="E37" s="8" t="s">
        <v>36</v>
      </c>
      <c r="F37" s="9"/>
      <c r="G37" s="12">
        <v>62</v>
      </c>
      <c r="H37" s="14">
        <v>4</v>
      </c>
      <c r="I37" s="2">
        <v>6</v>
      </c>
      <c r="J37" s="2">
        <v>3</v>
      </c>
      <c r="K37" s="2">
        <v>11</v>
      </c>
      <c r="L37" s="2">
        <v>3</v>
      </c>
      <c r="M37" s="2">
        <v>4</v>
      </c>
      <c r="N37" s="2">
        <v>3</v>
      </c>
      <c r="O37" s="2">
        <v>24</v>
      </c>
      <c r="P37" s="2">
        <v>3</v>
      </c>
      <c r="Q37" s="15">
        <v>1</v>
      </c>
    </row>
    <row r="38" spans="4:17" x14ac:dyDescent="0.25">
      <c r="D38" s="68"/>
      <c r="E38" s="8" t="s">
        <v>38</v>
      </c>
      <c r="F38" s="9"/>
      <c r="G38" s="12">
        <v>25</v>
      </c>
      <c r="H38" s="14">
        <v>3</v>
      </c>
      <c r="I38" s="2">
        <v>2</v>
      </c>
      <c r="J38" s="2">
        <v>0</v>
      </c>
      <c r="K38" s="2">
        <v>6</v>
      </c>
      <c r="L38" s="2">
        <v>0</v>
      </c>
      <c r="M38" s="2">
        <v>1</v>
      </c>
      <c r="N38" s="2">
        <v>0</v>
      </c>
      <c r="O38" s="2">
        <v>11</v>
      </c>
      <c r="P38" s="2">
        <v>2</v>
      </c>
      <c r="Q38" s="15">
        <v>0</v>
      </c>
    </row>
    <row r="39" spans="4:17" x14ac:dyDescent="0.25">
      <c r="D39" s="68"/>
      <c r="E39" s="8" t="s">
        <v>37</v>
      </c>
      <c r="F39" s="9"/>
      <c r="G39" s="12">
        <v>3</v>
      </c>
      <c r="H39" s="14">
        <v>0</v>
      </c>
      <c r="I39" s="2">
        <v>0</v>
      </c>
      <c r="J39" s="2">
        <v>1</v>
      </c>
      <c r="K39" s="2">
        <v>0</v>
      </c>
      <c r="L39" s="2">
        <v>0</v>
      </c>
      <c r="M39" s="2">
        <v>0</v>
      </c>
      <c r="N39" s="2">
        <v>0</v>
      </c>
      <c r="O39" s="2">
        <v>2</v>
      </c>
      <c r="P39" s="2">
        <v>0</v>
      </c>
      <c r="Q39" s="15">
        <v>0</v>
      </c>
    </row>
    <row r="40" spans="4:17" x14ac:dyDescent="0.25">
      <c r="D40" s="68"/>
      <c r="E40" s="8" t="s">
        <v>39</v>
      </c>
      <c r="F40" s="9"/>
      <c r="G40" s="12">
        <v>0</v>
      </c>
      <c r="H40" s="14">
        <v>0</v>
      </c>
      <c r="I40" s="2">
        <v>0</v>
      </c>
      <c r="J40" s="2">
        <v>0</v>
      </c>
      <c r="K40" s="2">
        <v>0</v>
      </c>
      <c r="L40" s="2">
        <v>0</v>
      </c>
      <c r="M40" s="2">
        <v>0</v>
      </c>
      <c r="N40" s="2">
        <v>0</v>
      </c>
      <c r="O40" s="2">
        <v>0</v>
      </c>
      <c r="P40" s="2">
        <v>0</v>
      </c>
      <c r="Q40" s="15">
        <v>0</v>
      </c>
    </row>
    <row r="41" spans="4:17" x14ac:dyDescent="0.25">
      <c r="D41" s="68"/>
      <c r="E41" s="8" t="s">
        <v>42</v>
      </c>
      <c r="F41" s="9"/>
      <c r="G41" s="12">
        <v>746</v>
      </c>
      <c r="H41" s="14">
        <v>32</v>
      </c>
      <c r="I41" s="2">
        <v>33</v>
      </c>
      <c r="J41" s="2">
        <v>47</v>
      </c>
      <c r="K41" s="2">
        <v>187</v>
      </c>
      <c r="L41" s="2">
        <v>141</v>
      </c>
      <c r="M41" s="2">
        <v>43</v>
      </c>
      <c r="N41" s="2">
        <v>25</v>
      </c>
      <c r="O41" s="2">
        <v>209</v>
      </c>
      <c r="P41" s="2">
        <v>25</v>
      </c>
      <c r="Q41" s="15">
        <v>4</v>
      </c>
    </row>
    <row r="42" spans="4:17" x14ac:dyDescent="0.25">
      <c r="D42" s="68"/>
      <c r="E42" s="8" t="s">
        <v>34</v>
      </c>
      <c r="F42" s="9"/>
      <c r="G42" s="12">
        <v>594</v>
      </c>
      <c r="H42" s="14">
        <v>24</v>
      </c>
      <c r="I42" s="2">
        <v>24</v>
      </c>
      <c r="J42" s="2">
        <v>40</v>
      </c>
      <c r="K42" s="2">
        <v>155</v>
      </c>
      <c r="L42" s="2">
        <v>131</v>
      </c>
      <c r="M42" s="2">
        <v>41</v>
      </c>
      <c r="N42" s="2">
        <v>22</v>
      </c>
      <c r="O42" s="2">
        <v>133</v>
      </c>
      <c r="P42" s="2">
        <v>20</v>
      </c>
      <c r="Q42" s="15">
        <v>4</v>
      </c>
    </row>
    <row r="43" spans="4:17" x14ac:dyDescent="0.25">
      <c r="D43" s="68"/>
      <c r="E43" s="8" t="s">
        <v>35</v>
      </c>
      <c r="F43" s="9"/>
      <c r="G43" s="12">
        <v>65</v>
      </c>
      <c r="H43" s="14">
        <v>2</v>
      </c>
      <c r="I43" s="2">
        <v>1</v>
      </c>
      <c r="J43" s="2">
        <v>2</v>
      </c>
      <c r="K43" s="2">
        <v>13</v>
      </c>
      <c r="L43" s="2">
        <v>1</v>
      </c>
      <c r="M43" s="2">
        <v>2</v>
      </c>
      <c r="N43" s="2">
        <v>2</v>
      </c>
      <c r="O43" s="2">
        <v>39</v>
      </c>
      <c r="P43" s="2">
        <v>3</v>
      </c>
      <c r="Q43" s="15">
        <v>0</v>
      </c>
    </row>
    <row r="44" spans="4:17" x14ac:dyDescent="0.25">
      <c r="D44" s="68"/>
      <c r="E44" s="8" t="s">
        <v>36</v>
      </c>
      <c r="F44" s="9"/>
      <c r="G44" s="12">
        <v>67</v>
      </c>
      <c r="H44" s="14">
        <v>5</v>
      </c>
      <c r="I44" s="2">
        <v>6</v>
      </c>
      <c r="J44" s="2">
        <v>4</v>
      </c>
      <c r="K44" s="2">
        <v>16</v>
      </c>
      <c r="L44" s="2">
        <v>5</v>
      </c>
      <c r="M44" s="2">
        <v>0</v>
      </c>
      <c r="N44" s="2">
        <v>1</v>
      </c>
      <c r="O44" s="2">
        <v>29</v>
      </c>
      <c r="P44" s="2">
        <v>1</v>
      </c>
      <c r="Q44" s="15">
        <v>0</v>
      </c>
    </row>
    <row r="45" spans="4:17" x14ac:dyDescent="0.25">
      <c r="D45" s="68"/>
      <c r="E45" s="8" t="s">
        <v>38</v>
      </c>
      <c r="F45" s="9"/>
      <c r="G45" s="12">
        <v>18</v>
      </c>
      <c r="H45" s="14">
        <v>1</v>
      </c>
      <c r="I45" s="2">
        <v>2</v>
      </c>
      <c r="J45" s="2">
        <v>1</v>
      </c>
      <c r="K45" s="2">
        <v>2</v>
      </c>
      <c r="L45" s="2">
        <v>3</v>
      </c>
      <c r="M45" s="2">
        <v>0</v>
      </c>
      <c r="N45" s="2">
        <v>0</v>
      </c>
      <c r="O45" s="2">
        <v>8</v>
      </c>
      <c r="P45" s="2">
        <v>1</v>
      </c>
      <c r="Q45" s="15">
        <v>0</v>
      </c>
    </row>
    <row r="46" spans="4:17" x14ac:dyDescent="0.25">
      <c r="D46" s="68"/>
      <c r="E46" s="8" t="s">
        <v>37</v>
      </c>
      <c r="F46" s="9"/>
      <c r="G46" s="12">
        <v>2</v>
      </c>
      <c r="H46" s="14">
        <v>0</v>
      </c>
      <c r="I46" s="2">
        <v>0</v>
      </c>
      <c r="J46" s="2">
        <v>0</v>
      </c>
      <c r="K46" s="2">
        <v>1</v>
      </c>
      <c r="L46" s="2">
        <v>1</v>
      </c>
      <c r="M46" s="2">
        <v>0</v>
      </c>
      <c r="N46" s="2">
        <v>0</v>
      </c>
      <c r="O46" s="2">
        <v>0</v>
      </c>
      <c r="P46" s="2">
        <v>0</v>
      </c>
      <c r="Q46" s="15">
        <v>0</v>
      </c>
    </row>
    <row r="47" spans="4:17" x14ac:dyDescent="0.25">
      <c r="D47" s="68"/>
      <c r="E47" s="8" t="s">
        <v>39</v>
      </c>
      <c r="F47" s="9"/>
      <c r="G47" s="12">
        <v>0</v>
      </c>
      <c r="H47" s="14">
        <v>0</v>
      </c>
      <c r="I47" s="2">
        <v>0</v>
      </c>
      <c r="J47" s="2">
        <v>0</v>
      </c>
      <c r="K47" s="2">
        <v>0</v>
      </c>
      <c r="L47" s="2">
        <v>0</v>
      </c>
      <c r="M47" s="2">
        <v>0</v>
      </c>
      <c r="N47" s="2">
        <v>0</v>
      </c>
      <c r="O47" s="2">
        <v>0</v>
      </c>
      <c r="P47" s="2">
        <v>0</v>
      </c>
      <c r="Q47" s="15">
        <v>0</v>
      </c>
    </row>
    <row r="48" spans="4:17" x14ac:dyDescent="0.25">
      <c r="D48" s="67" t="s">
        <v>43</v>
      </c>
      <c r="E48" s="10" t="s">
        <v>44</v>
      </c>
      <c r="F48" s="7"/>
      <c r="G48" s="11">
        <v>309</v>
      </c>
      <c r="H48" s="13">
        <v>17</v>
      </c>
      <c r="I48" s="1">
        <v>27</v>
      </c>
      <c r="J48" s="1">
        <v>13</v>
      </c>
      <c r="K48" s="1">
        <v>60</v>
      </c>
      <c r="L48" s="1">
        <v>16</v>
      </c>
      <c r="M48" s="1">
        <v>9</v>
      </c>
      <c r="N48" s="1">
        <v>7</v>
      </c>
      <c r="O48" s="1">
        <v>146</v>
      </c>
      <c r="P48" s="1">
        <v>13</v>
      </c>
      <c r="Q48" s="16">
        <v>1</v>
      </c>
    </row>
    <row r="49" spans="4:17" x14ac:dyDescent="0.25">
      <c r="D49" s="68"/>
      <c r="E49" s="8" t="s">
        <v>45</v>
      </c>
      <c r="F49" s="9"/>
      <c r="G49" s="12">
        <v>149</v>
      </c>
      <c r="H49" s="14">
        <v>9</v>
      </c>
      <c r="I49" s="2">
        <v>10</v>
      </c>
      <c r="J49" s="2">
        <v>5</v>
      </c>
      <c r="K49" s="2">
        <v>31</v>
      </c>
      <c r="L49" s="2">
        <v>8</v>
      </c>
      <c r="M49" s="2">
        <v>3</v>
      </c>
      <c r="N49" s="2">
        <v>2</v>
      </c>
      <c r="O49" s="2">
        <v>75</v>
      </c>
      <c r="P49" s="2">
        <v>5</v>
      </c>
      <c r="Q49" s="15">
        <v>1</v>
      </c>
    </row>
    <row r="50" spans="4:17" x14ac:dyDescent="0.25">
      <c r="D50" s="68"/>
      <c r="E50" s="8" t="s">
        <v>46</v>
      </c>
      <c r="F50" s="9"/>
      <c r="G50" s="12">
        <v>160</v>
      </c>
      <c r="H50" s="14">
        <v>8</v>
      </c>
      <c r="I50" s="2">
        <v>17</v>
      </c>
      <c r="J50" s="2">
        <v>8</v>
      </c>
      <c r="K50" s="2">
        <v>29</v>
      </c>
      <c r="L50" s="2">
        <v>8</v>
      </c>
      <c r="M50" s="2">
        <v>6</v>
      </c>
      <c r="N50" s="2">
        <v>5</v>
      </c>
      <c r="O50" s="2">
        <v>71</v>
      </c>
      <c r="P50" s="2">
        <v>8</v>
      </c>
      <c r="Q50" s="15">
        <v>0</v>
      </c>
    </row>
    <row r="51" spans="4:17" x14ac:dyDescent="0.25">
      <c r="D51" s="68"/>
      <c r="E51" s="8" t="s">
        <v>47</v>
      </c>
      <c r="F51" s="9"/>
      <c r="G51" s="12">
        <v>1182</v>
      </c>
      <c r="H51" s="14">
        <v>65</v>
      </c>
      <c r="I51" s="2">
        <v>41</v>
      </c>
      <c r="J51" s="2">
        <v>84</v>
      </c>
      <c r="K51" s="2">
        <v>270</v>
      </c>
      <c r="L51" s="2">
        <v>215</v>
      </c>
      <c r="M51" s="2">
        <v>66</v>
      </c>
      <c r="N51" s="2">
        <v>50</v>
      </c>
      <c r="O51" s="2">
        <v>339</v>
      </c>
      <c r="P51" s="2">
        <v>41</v>
      </c>
      <c r="Q51" s="15">
        <v>11</v>
      </c>
    </row>
    <row r="52" spans="4:17" x14ac:dyDescent="0.25">
      <c r="D52" s="68"/>
      <c r="E52" s="8" t="s">
        <v>48</v>
      </c>
      <c r="F52" s="9"/>
      <c r="G52" s="12">
        <v>175</v>
      </c>
      <c r="H52" s="14">
        <v>9</v>
      </c>
      <c r="I52" s="2">
        <v>2</v>
      </c>
      <c r="J52" s="2">
        <v>11</v>
      </c>
      <c r="K52" s="2">
        <v>30</v>
      </c>
      <c r="L52" s="2">
        <v>25</v>
      </c>
      <c r="M52" s="2">
        <v>4</v>
      </c>
      <c r="N52" s="2">
        <v>9</v>
      </c>
      <c r="O52" s="2">
        <v>76</v>
      </c>
      <c r="P52" s="2">
        <v>9</v>
      </c>
      <c r="Q52" s="15">
        <v>0</v>
      </c>
    </row>
    <row r="53" spans="4:17" x14ac:dyDescent="0.25">
      <c r="D53" s="68"/>
      <c r="E53" s="8" t="s">
        <v>49</v>
      </c>
      <c r="F53" s="9"/>
      <c r="G53" s="12">
        <v>169</v>
      </c>
      <c r="H53" s="14">
        <v>5</v>
      </c>
      <c r="I53" s="2">
        <v>4</v>
      </c>
      <c r="J53" s="2">
        <v>18</v>
      </c>
      <c r="K53" s="2">
        <v>47</v>
      </c>
      <c r="L53" s="2">
        <v>29</v>
      </c>
      <c r="M53" s="2">
        <v>5</v>
      </c>
      <c r="N53" s="2">
        <v>8</v>
      </c>
      <c r="O53" s="2">
        <v>47</v>
      </c>
      <c r="P53" s="2">
        <v>5</v>
      </c>
      <c r="Q53" s="15">
        <v>1</v>
      </c>
    </row>
    <row r="54" spans="4:17" x14ac:dyDescent="0.25">
      <c r="D54" s="68"/>
      <c r="E54" s="8" t="s">
        <v>50</v>
      </c>
      <c r="F54" s="9"/>
      <c r="G54" s="12">
        <v>176</v>
      </c>
      <c r="H54" s="14">
        <v>6</v>
      </c>
      <c r="I54" s="2">
        <v>9</v>
      </c>
      <c r="J54" s="2">
        <v>19</v>
      </c>
      <c r="K54" s="2">
        <v>41</v>
      </c>
      <c r="L54" s="2">
        <v>29</v>
      </c>
      <c r="M54" s="2">
        <v>10</v>
      </c>
      <c r="N54" s="2">
        <v>2</v>
      </c>
      <c r="O54" s="2">
        <v>48</v>
      </c>
      <c r="P54" s="2">
        <v>9</v>
      </c>
      <c r="Q54" s="15">
        <v>3</v>
      </c>
    </row>
    <row r="55" spans="4:17" x14ac:dyDescent="0.25">
      <c r="D55" s="68"/>
      <c r="E55" s="8" t="s">
        <v>51</v>
      </c>
      <c r="F55" s="9"/>
      <c r="G55" s="12">
        <v>183</v>
      </c>
      <c r="H55" s="14">
        <v>15</v>
      </c>
      <c r="I55" s="2">
        <v>4</v>
      </c>
      <c r="J55" s="2">
        <v>13</v>
      </c>
      <c r="K55" s="2">
        <v>42</v>
      </c>
      <c r="L55" s="2">
        <v>34</v>
      </c>
      <c r="M55" s="2">
        <v>13</v>
      </c>
      <c r="N55" s="2">
        <v>7</v>
      </c>
      <c r="O55" s="2">
        <v>47</v>
      </c>
      <c r="P55" s="2">
        <v>5</v>
      </c>
      <c r="Q55" s="15">
        <v>3</v>
      </c>
    </row>
    <row r="56" spans="4:17" x14ac:dyDescent="0.25">
      <c r="D56" s="68"/>
      <c r="E56" s="8" t="s">
        <v>52</v>
      </c>
      <c r="F56" s="9"/>
      <c r="G56" s="12">
        <v>230</v>
      </c>
      <c r="H56" s="14">
        <v>17</v>
      </c>
      <c r="I56" s="2">
        <v>9</v>
      </c>
      <c r="J56" s="2">
        <v>8</v>
      </c>
      <c r="K56" s="2">
        <v>63</v>
      </c>
      <c r="L56" s="2">
        <v>44</v>
      </c>
      <c r="M56" s="2">
        <v>17</v>
      </c>
      <c r="N56" s="2">
        <v>7</v>
      </c>
      <c r="O56" s="2">
        <v>60</v>
      </c>
      <c r="P56" s="2">
        <v>3</v>
      </c>
      <c r="Q56" s="15">
        <v>2</v>
      </c>
    </row>
    <row r="57" spans="4:17" x14ac:dyDescent="0.25">
      <c r="D57" s="68"/>
      <c r="E57" s="8" t="s">
        <v>53</v>
      </c>
      <c r="F57" s="9"/>
      <c r="G57" s="12">
        <v>249</v>
      </c>
      <c r="H57" s="14">
        <v>13</v>
      </c>
      <c r="I57" s="2">
        <v>13</v>
      </c>
      <c r="J57" s="2">
        <v>15</v>
      </c>
      <c r="K57" s="2">
        <v>47</v>
      </c>
      <c r="L57" s="2">
        <v>54</v>
      </c>
      <c r="M57" s="2">
        <v>17</v>
      </c>
      <c r="N57" s="2">
        <v>17</v>
      </c>
      <c r="O57" s="2">
        <v>61</v>
      </c>
      <c r="P57" s="2">
        <v>10</v>
      </c>
      <c r="Q57" s="15">
        <v>2</v>
      </c>
    </row>
    <row r="58" spans="4:17" x14ac:dyDescent="0.25">
      <c r="D58" s="68"/>
      <c r="E58" s="8" t="s">
        <v>37</v>
      </c>
      <c r="F58" s="9"/>
      <c r="G58" s="12">
        <v>5</v>
      </c>
      <c r="H58" s="14">
        <v>0</v>
      </c>
      <c r="I58" s="2">
        <v>0</v>
      </c>
      <c r="J58" s="2">
        <v>1</v>
      </c>
      <c r="K58" s="2">
        <v>1</v>
      </c>
      <c r="L58" s="2">
        <v>1</v>
      </c>
      <c r="M58" s="2">
        <v>0</v>
      </c>
      <c r="N58" s="2">
        <v>0</v>
      </c>
      <c r="O58" s="2">
        <v>2</v>
      </c>
      <c r="P58" s="2">
        <v>0</v>
      </c>
      <c r="Q58" s="15">
        <v>0</v>
      </c>
    </row>
    <row r="59" spans="4:17" x14ac:dyDescent="0.25">
      <c r="D59" s="69"/>
      <c r="E59" s="35" t="s">
        <v>39</v>
      </c>
      <c r="F59" s="31"/>
      <c r="G59" s="25">
        <v>0</v>
      </c>
      <c r="H59" s="39">
        <v>0</v>
      </c>
      <c r="I59" s="6">
        <v>0</v>
      </c>
      <c r="J59" s="6">
        <v>0</v>
      </c>
      <c r="K59" s="6">
        <v>0</v>
      </c>
      <c r="L59" s="6">
        <v>0</v>
      </c>
      <c r="M59" s="6">
        <v>0</v>
      </c>
      <c r="N59" s="6">
        <v>0</v>
      </c>
      <c r="O59" s="6">
        <v>0</v>
      </c>
      <c r="P59" s="6">
        <v>0</v>
      </c>
      <c r="Q59" s="40">
        <v>0</v>
      </c>
    </row>
  </sheetData>
  <mergeCells count="7">
    <mergeCell ref="D34:D47"/>
    <mergeCell ref="D48:D59"/>
    <mergeCell ref="D8:F9"/>
    <mergeCell ref="D11:D18"/>
    <mergeCell ref="D19:D25"/>
    <mergeCell ref="D26:D27"/>
    <mergeCell ref="D28:D33"/>
  </mergeCells>
  <phoneticPr fontId="4"/>
  <pageMargins left="0.7" right="0.7" top="0.75" bottom="0.75" header="0.3" footer="0.3"/>
  <pageSetup paperSize="9" scale="63" pageOrder="overThenDown" orientation="landscape"/>
  <headerFooter>
    <oddFooter>&amp;CN(42)</oddFooter>
  </headerFooter>
  <rowBreaks count="1" manualBreakCount="1">
    <brk id="59" max="16383" man="1"/>
  </rowBreaks>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4:N59"/>
  <sheetViews>
    <sheetView workbookViewId="0"/>
  </sheetViews>
  <sheetFormatPr defaultColWidth="8.8984375" defaultRowHeight="12.6" x14ac:dyDescent="0.25"/>
  <cols>
    <col min="1" max="1" width="3.59765625" style="24" customWidth="1"/>
    <col min="2" max="2" width="4.59765625" style="24" customWidth="1"/>
    <col min="3" max="4" width="7.59765625" style="24" customWidth="1"/>
    <col min="5" max="5" width="16.59765625" style="24" customWidth="1"/>
    <col min="6" max="6" width="5.59765625" style="24" customWidth="1"/>
    <col min="7" max="14" width="8.59765625" style="24" customWidth="1"/>
    <col min="15" max="16384" width="8.8984375" style="24"/>
  </cols>
  <sheetData>
    <row r="4" spans="2:14" x14ac:dyDescent="0.25">
      <c r="B4" s="32" t="str">
        <f xml:space="preserve"> HYPERLINK("#'目次'!B49", "[43]")</f>
        <v>[43]</v>
      </c>
      <c r="C4" s="19" t="s">
        <v>643</v>
      </c>
    </row>
    <row r="7" spans="2:14" x14ac:dyDescent="0.25">
      <c r="C7" s="19" t="s">
        <v>11</v>
      </c>
    </row>
    <row r="8" spans="2:14" ht="25.2" x14ac:dyDescent="0.25">
      <c r="D8" s="63"/>
      <c r="E8" s="64"/>
      <c r="F8" s="64"/>
      <c r="G8" s="38" t="s">
        <v>12</v>
      </c>
      <c r="H8" s="33" t="s">
        <v>618</v>
      </c>
      <c r="I8" s="5" t="s">
        <v>619</v>
      </c>
      <c r="J8" s="5" t="s">
        <v>620</v>
      </c>
      <c r="K8" s="5" t="s">
        <v>621</v>
      </c>
      <c r="L8" s="5" t="s">
        <v>231</v>
      </c>
      <c r="M8" s="5" t="s">
        <v>622</v>
      </c>
      <c r="N8" s="29" t="s">
        <v>623</v>
      </c>
    </row>
    <row r="9" spans="2:14" x14ac:dyDescent="0.25">
      <c r="D9" s="65"/>
      <c r="E9" s="66"/>
      <c r="F9" s="66"/>
      <c r="G9" s="37"/>
      <c r="H9" s="34"/>
      <c r="I9" s="4"/>
      <c r="J9" s="4"/>
      <c r="K9" s="4"/>
      <c r="L9" s="4"/>
      <c r="M9" s="4"/>
      <c r="N9" s="26"/>
    </row>
    <row r="10" spans="2:14" x14ac:dyDescent="0.25">
      <c r="D10" s="30"/>
      <c r="E10" s="28" t="s">
        <v>12</v>
      </c>
      <c r="F10" s="36"/>
      <c r="G10" s="27">
        <v>1496</v>
      </c>
      <c r="H10" s="3">
        <v>271</v>
      </c>
      <c r="I10" s="3">
        <v>750</v>
      </c>
      <c r="J10" s="3">
        <v>358</v>
      </c>
      <c r="K10" s="3">
        <v>104</v>
      </c>
      <c r="L10" s="3">
        <v>13</v>
      </c>
      <c r="M10" s="3">
        <v>1021</v>
      </c>
      <c r="N10" s="41">
        <v>462</v>
      </c>
    </row>
    <row r="11" spans="2:14" x14ac:dyDescent="0.25">
      <c r="D11" s="67" t="s">
        <v>21</v>
      </c>
      <c r="E11" s="10" t="s">
        <v>13</v>
      </c>
      <c r="F11" s="7"/>
      <c r="G11" s="11">
        <v>64</v>
      </c>
      <c r="H11" s="13">
        <v>15</v>
      </c>
      <c r="I11" s="1">
        <v>29</v>
      </c>
      <c r="J11" s="1">
        <v>12</v>
      </c>
      <c r="K11" s="1">
        <v>7</v>
      </c>
      <c r="L11" s="1">
        <v>1</v>
      </c>
      <c r="M11" s="1">
        <v>44</v>
      </c>
      <c r="N11" s="16">
        <v>19</v>
      </c>
    </row>
    <row r="12" spans="2:14" x14ac:dyDescent="0.25">
      <c r="D12" s="68"/>
      <c r="E12" s="8" t="s">
        <v>14</v>
      </c>
      <c r="F12" s="9"/>
      <c r="G12" s="12">
        <v>120</v>
      </c>
      <c r="H12" s="14">
        <v>23</v>
      </c>
      <c r="I12" s="2">
        <v>58</v>
      </c>
      <c r="J12" s="2">
        <v>31</v>
      </c>
      <c r="K12" s="2">
        <v>8</v>
      </c>
      <c r="L12" s="2">
        <v>0</v>
      </c>
      <c r="M12" s="2">
        <v>81</v>
      </c>
      <c r="N12" s="15">
        <v>39</v>
      </c>
    </row>
    <row r="13" spans="2:14" x14ac:dyDescent="0.25">
      <c r="D13" s="68"/>
      <c r="E13" s="8" t="s">
        <v>15</v>
      </c>
      <c r="F13" s="9"/>
      <c r="G13" s="12">
        <v>417</v>
      </c>
      <c r="H13" s="14">
        <v>73</v>
      </c>
      <c r="I13" s="2">
        <v>215</v>
      </c>
      <c r="J13" s="2">
        <v>96</v>
      </c>
      <c r="K13" s="2">
        <v>28</v>
      </c>
      <c r="L13" s="2">
        <v>5</v>
      </c>
      <c r="M13" s="2">
        <v>288</v>
      </c>
      <c r="N13" s="15">
        <v>124</v>
      </c>
    </row>
    <row r="14" spans="2:14" x14ac:dyDescent="0.25">
      <c r="D14" s="68"/>
      <c r="E14" s="8" t="s">
        <v>16</v>
      </c>
      <c r="F14" s="9"/>
      <c r="G14" s="12">
        <v>308</v>
      </c>
      <c r="H14" s="14">
        <v>51</v>
      </c>
      <c r="I14" s="2">
        <v>149</v>
      </c>
      <c r="J14" s="2">
        <v>81</v>
      </c>
      <c r="K14" s="2">
        <v>22</v>
      </c>
      <c r="L14" s="2">
        <v>5</v>
      </c>
      <c r="M14" s="2">
        <v>200</v>
      </c>
      <c r="N14" s="15">
        <v>103</v>
      </c>
    </row>
    <row r="15" spans="2:14" x14ac:dyDescent="0.25">
      <c r="D15" s="68"/>
      <c r="E15" s="8" t="s">
        <v>17</v>
      </c>
      <c r="F15" s="9"/>
      <c r="G15" s="12">
        <v>220</v>
      </c>
      <c r="H15" s="14">
        <v>39</v>
      </c>
      <c r="I15" s="2">
        <v>122</v>
      </c>
      <c r="J15" s="2">
        <v>48</v>
      </c>
      <c r="K15" s="2">
        <v>11</v>
      </c>
      <c r="L15" s="2">
        <v>0</v>
      </c>
      <c r="M15" s="2">
        <v>161</v>
      </c>
      <c r="N15" s="15">
        <v>59</v>
      </c>
    </row>
    <row r="16" spans="2:14" x14ac:dyDescent="0.25">
      <c r="D16" s="68"/>
      <c r="E16" s="8" t="s">
        <v>18</v>
      </c>
      <c r="F16" s="9"/>
      <c r="G16" s="12">
        <v>99</v>
      </c>
      <c r="H16" s="14">
        <v>15</v>
      </c>
      <c r="I16" s="2">
        <v>50</v>
      </c>
      <c r="J16" s="2">
        <v>26</v>
      </c>
      <c r="K16" s="2">
        <v>7</v>
      </c>
      <c r="L16" s="2">
        <v>1</v>
      </c>
      <c r="M16" s="2">
        <v>65</v>
      </c>
      <c r="N16" s="15">
        <v>33</v>
      </c>
    </row>
    <row r="17" spans="4:14" x14ac:dyDescent="0.25">
      <c r="D17" s="68"/>
      <c r="E17" s="8" t="s">
        <v>19</v>
      </c>
      <c r="F17" s="9"/>
      <c r="G17" s="12">
        <v>48</v>
      </c>
      <c r="H17" s="14">
        <v>10</v>
      </c>
      <c r="I17" s="2">
        <v>26</v>
      </c>
      <c r="J17" s="2">
        <v>9</v>
      </c>
      <c r="K17" s="2">
        <v>3</v>
      </c>
      <c r="L17" s="2">
        <v>0</v>
      </c>
      <c r="M17" s="2">
        <v>36</v>
      </c>
      <c r="N17" s="15">
        <v>12</v>
      </c>
    </row>
    <row r="18" spans="4:14" x14ac:dyDescent="0.25">
      <c r="D18" s="68"/>
      <c r="E18" s="8" t="s">
        <v>20</v>
      </c>
      <c r="F18" s="9"/>
      <c r="G18" s="12">
        <v>220</v>
      </c>
      <c r="H18" s="14">
        <v>45</v>
      </c>
      <c r="I18" s="2">
        <v>101</v>
      </c>
      <c r="J18" s="2">
        <v>55</v>
      </c>
      <c r="K18" s="2">
        <v>18</v>
      </c>
      <c r="L18" s="2">
        <v>1</v>
      </c>
      <c r="M18" s="2">
        <v>146</v>
      </c>
      <c r="N18" s="15">
        <v>73</v>
      </c>
    </row>
    <row r="19" spans="4:14" x14ac:dyDescent="0.25">
      <c r="D19" s="67" t="s">
        <v>22</v>
      </c>
      <c r="E19" s="10" t="s">
        <v>23</v>
      </c>
      <c r="F19" s="7"/>
      <c r="G19" s="11">
        <v>327</v>
      </c>
      <c r="H19" s="13">
        <v>58</v>
      </c>
      <c r="I19" s="1">
        <v>161</v>
      </c>
      <c r="J19" s="1">
        <v>82</v>
      </c>
      <c r="K19" s="1">
        <v>24</v>
      </c>
      <c r="L19" s="1">
        <v>2</v>
      </c>
      <c r="M19" s="1">
        <v>219</v>
      </c>
      <c r="N19" s="16">
        <v>106</v>
      </c>
    </row>
    <row r="20" spans="4:14" x14ac:dyDescent="0.25">
      <c r="D20" s="68"/>
      <c r="E20" s="8" t="s">
        <v>24</v>
      </c>
      <c r="F20" s="9"/>
      <c r="G20" s="12">
        <v>54</v>
      </c>
      <c r="H20" s="14">
        <v>6</v>
      </c>
      <c r="I20" s="2">
        <v>24</v>
      </c>
      <c r="J20" s="2">
        <v>19</v>
      </c>
      <c r="K20" s="2">
        <v>5</v>
      </c>
      <c r="L20" s="2">
        <v>0</v>
      </c>
      <c r="M20" s="2">
        <v>30</v>
      </c>
      <c r="N20" s="15">
        <v>24</v>
      </c>
    </row>
    <row r="21" spans="4:14" x14ac:dyDescent="0.25">
      <c r="D21" s="68"/>
      <c r="E21" s="8" t="s">
        <v>25</v>
      </c>
      <c r="F21" s="9"/>
      <c r="G21" s="12">
        <v>273</v>
      </c>
      <c r="H21" s="14">
        <v>52</v>
      </c>
      <c r="I21" s="2">
        <v>137</v>
      </c>
      <c r="J21" s="2">
        <v>63</v>
      </c>
      <c r="K21" s="2">
        <v>19</v>
      </c>
      <c r="L21" s="2">
        <v>2</v>
      </c>
      <c r="M21" s="2">
        <v>189</v>
      </c>
      <c r="N21" s="15">
        <v>82</v>
      </c>
    </row>
    <row r="22" spans="4:14" x14ac:dyDescent="0.25">
      <c r="D22" s="68"/>
      <c r="E22" s="8" t="s">
        <v>26</v>
      </c>
      <c r="F22" s="9"/>
      <c r="G22" s="12">
        <v>1023</v>
      </c>
      <c r="H22" s="14">
        <v>192</v>
      </c>
      <c r="I22" s="2">
        <v>508</v>
      </c>
      <c r="J22" s="2">
        <v>243</v>
      </c>
      <c r="K22" s="2">
        <v>69</v>
      </c>
      <c r="L22" s="2">
        <v>11</v>
      </c>
      <c r="M22" s="2">
        <v>700</v>
      </c>
      <c r="N22" s="15">
        <v>312</v>
      </c>
    </row>
    <row r="23" spans="4:14" x14ac:dyDescent="0.25">
      <c r="D23" s="68"/>
      <c r="E23" s="8" t="s">
        <v>27</v>
      </c>
      <c r="F23" s="9"/>
      <c r="G23" s="12">
        <v>654</v>
      </c>
      <c r="H23" s="14">
        <v>134</v>
      </c>
      <c r="I23" s="2">
        <v>320</v>
      </c>
      <c r="J23" s="2">
        <v>149</v>
      </c>
      <c r="K23" s="2">
        <v>44</v>
      </c>
      <c r="L23" s="2">
        <v>7</v>
      </c>
      <c r="M23" s="2">
        <v>454</v>
      </c>
      <c r="N23" s="15">
        <v>193</v>
      </c>
    </row>
    <row r="24" spans="4:14" x14ac:dyDescent="0.25">
      <c r="D24" s="68"/>
      <c r="E24" s="8" t="s">
        <v>28</v>
      </c>
      <c r="F24" s="9"/>
      <c r="G24" s="12">
        <v>369</v>
      </c>
      <c r="H24" s="14">
        <v>58</v>
      </c>
      <c r="I24" s="2">
        <v>188</v>
      </c>
      <c r="J24" s="2">
        <v>94</v>
      </c>
      <c r="K24" s="2">
        <v>25</v>
      </c>
      <c r="L24" s="2">
        <v>4</v>
      </c>
      <c r="M24" s="2">
        <v>246</v>
      </c>
      <c r="N24" s="15">
        <v>119</v>
      </c>
    </row>
    <row r="25" spans="4:14" x14ac:dyDescent="0.25">
      <c r="D25" s="68"/>
      <c r="E25" s="8" t="s">
        <v>29</v>
      </c>
      <c r="F25" s="9"/>
      <c r="G25" s="12">
        <v>146</v>
      </c>
      <c r="H25" s="14">
        <v>21</v>
      </c>
      <c r="I25" s="2">
        <v>81</v>
      </c>
      <c r="J25" s="2">
        <v>33</v>
      </c>
      <c r="K25" s="2">
        <v>11</v>
      </c>
      <c r="L25" s="2">
        <v>0</v>
      </c>
      <c r="M25" s="2">
        <v>102</v>
      </c>
      <c r="N25" s="15">
        <v>44</v>
      </c>
    </row>
    <row r="26" spans="4:14" x14ac:dyDescent="0.25">
      <c r="D26" s="67" t="s">
        <v>30</v>
      </c>
      <c r="E26" s="10" t="s">
        <v>31</v>
      </c>
      <c r="F26" s="7"/>
      <c r="G26" s="11">
        <v>750</v>
      </c>
      <c r="H26" s="13">
        <v>152</v>
      </c>
      <c r="I26" s="1">
        <v>368</v>
      </c>
      <c r="J26" s="1">
        <v>192</v>
      </c>
      <c r="K26" s="1">
        <v>30</v>
      </c>
      <c r="L26" s="1">
        <v>8</v>
      </c>
      <c r="M26" s="1">
        <v>520</v>
      </c>
      <c r="N26" s="16">
        <v>222</v>
      </c>
    </row>
    <row r="27" spans="4:14" x14ac:dyDescent="0.25">
      <c r="D27" s="68"/>
      <c r="E27" s="8" t="s">
        <v>32</v>
      </c>
      <c r="F27" s="9"/>
      <c r="G27" s="12">
        <v>746</v>
      </c>
      <c r="H27" s="14">
        <v>119</v>
      </c>
      <c r="I27" s="2">
        <v>382</v>
      </c>
      <c r="J27" s="2">
        <v>166</v>
      </c>
      <c r="K27" s="2">
        <v>74</v>
      </c>
      <c r="L27" s="2">
        <v>5</v>
      </c>
      <c r="M27" s="2">
        <v>501</v>
      </c>
      <c r="N27" s="15">
        <v>240</v>
      </c>
    </row>
    <row r="28" spans="4:14" x14ac:dyDescent="0.25">
      <c r="D28" s="67" t="s">
        <v>33</v>
      </c>
      <c r="E28" s="10" t="s">
        <v>34</v>
      </c>
      <c r="F28" s="7"/>
      <c r="G28" s="11">
        <v>1182</v>
      </c>
      <c r="H28" s="13">
        <v>189</v>
      </c>
      <c r="I28" s="1">
        <v>576</v>
      </c>
      <c r="J28" s="1">
        <v>311</v>
      </c>
      <c r="K28" s="1">
        <v>94</v>
      </c>
      <c r="L28" s="1">
        <v>12</v>
      </c>
      <c r="M28" s="1">
        <v>765</v>
      </c>
      <c r="N28" s="16">
        <v>405</v>
      </c>
    </row>
    <row r="29" spans="4:14" x14ac:dyDescent="0.25">
      <c r="D29" s="68"/>
      <c r="E29" s="8" t="s">
        <v>35</v>
      </c>
      <c r="F29" s="9"/>
      <c r="G29" s="12">
        <v>137</v>
      </c>
      <c r="H29" s="14">
        <v>30</v>
      </c>
      <c r="I29" s="2">
        <v>76</v>
      </c>
      <c r="J29" s="2">
        <v>27</v>
      </c>
      <c r="K29" s="2">
        <v>4</v>
      </c>
      <c r="L29" s="2">
        <v>0</v>
      </c>
      <c r="M29" s="2">
        <v>106</v>
      </c>
      <c r="N29" s="15">
        <v>31</v>
      </c>
    </row>
    <row r="30" spans="4:14" x14ac:dyDescent="0.25">
      <c r="D30" s="68"/>
      <c r="E30" s="8" t="s">
        <v>36</v>
      </c>
      <c r="F30" s="9"/>
      <c r="G30" s="12">
        <v>129</v>
      </c>
      <c r="H30" s="14">
        <v>35</v>
      </c>
      <c r="I30" s="2">
        <v>76</v>
      </c>
      <c r="J30" s="2">
        <v>14</v>
      </c>
      <c r="K30" s="2">
        <v>3</v>
      </c>
      <c r="L30" s="2">
        <v>1</v>
      </c>
      <c r="M30" s="2">
        <v>111</v>
      </c>
      <c r="N30" s="15">
        <v>17</v>
      </c>
    </row>
    <row r="31" spans="4:14" x14ac:dyDescent="0.25">
      <c r="D31" s="68"/>
      <c r="E31" s="8" t="s">
        <v>37</v>
      </c>
      <c r="F31" s="9"/>
      <c r="G31" s="12">
        <v>5</v>
      </c>
      <c r="H31" s="14">
        <v>1</v>
      </c>
      <c r="I31" s="2">
        <v>2</v>
      </c>
      <c r="J31" s="2">
        <v>0</v>
      </c>
      <c r="K31" s="2">
        <v>2</v>
      </c>
      <c r="L31" s="2">
        <v>0</v>
      </c>
      <c r="M31" s="2">
        <v>3</v>
      </c>
      <c r="N31" s="15">
        <v>2</v>
      </c>
    </row>
    <row r="32" spans="4:14" x14ac:dyDescent="0.25">
      <c r="D32" s="68"/>
      <c r="E32" s="8" t="s">
        <v>38</v>
      </c>
      <c r="F32" s="9"/>
      <c r="G32" s="12">
        <v>43</v>
      </c>
      <c r="H32" s="14">
        <v>16</v>
      </c>
      <c r="I32" s="2">
        <v>20</v>
      </c>
      <c r="J32" s="2">
        <v>6</v>
      </c>
      <c r="K32" s="2">
        <v>1</v>
      </c>
      <c r="L32" s="2">
        <v>0</v>
      </c>
      <c r="M32" s="2">
        <v>36</v>
      </c>
      <c r="N32" s="15">
        <v>7</v>
      </c>
    </row>
    <row r="33" spans="4:14" x14ac:dyDescent="0.25">
      <c r="D33" s="68"/>
      <c r="E33" s="8" t="s">
        <v>39</v>
      </c>
      <c r="F33" s="9"/>
      <c r="G33" s="12">
        <v>0</v>
      </c>
      <c r="H33" s="14">
        <v>0</v>
      </c>
      <c r="I33" s="2">
        <v>0</v>
      </c>
      <c r="J33" s="2">
        <v>0</v>
      </c>
      <c r="K33" s="2">
        <v>0</v>
      </c>
      <c r="L33" s="2">
        <v>0</v>
      </c>
      <c r="M33" s="2">
        <v>0</v>
      </c>
      <c r="N33" s="15">
        <v>0</v>
      </c>
    </row>
    <row r="34" spans="4:14" x14ac:dyDescent="0.25">
      <c r="D34" s="67" t="s">
        <v>40</v>
      </c>
      <c r="E34" s="10" t="s">
        <v>41</v>
      </c>
      <c r="F34" s="7"/>
      <c r="G34" s="11">
        <v>750</v>
      </c>
      <c r="H34" s="13">
        <v>152</v>
      </c>
      <c r="I34" s="1">
        <v>368</v>
      </c>
      <c r="J34" s="1">
        <v>192</v>
      </c>
      <c r="K34" s="1">
        <v>30</v>
      </c>
      <c r="L34" s="1">
        <v>8</v>
      </c>
      <c r="M34" s="1">
        <v>520</v>
      </c>
      <c r="N34" s="16">
        <v>222</v>
      </c>
    </row>
    <row r="35" spans="4:14" x14ac:dyDescent="0.25">
      <c r="D35" s="68"/>
      <c r="E35" s="8" t="s">
        <v>34</v>
      </c>
      <c r="F35" s="9"/>
      <c r="G35" s="12">
        <v>588</v>
      </c>
      <c r="H35" s="14">
        <v>106</v>
      </c>
      <c r="I35" s="2">
        <v>286</v>
      </c>
      <c r="J35" s="2">
        <v>164</v>
      </c>
      <c r="K35" s="2">
        <v>25</v>
      </c>
      <c r="L35" s="2">
        <v>7</v>
      </c>
      <c r="M35" s="2">
        <v>392</v>
      </c>
      <c r="N35" s="15">
        <v>189</v>
      </c>
    </row>
    <row r="36" spans="4:14" x14ac:dyDescent="0.25">
      <c r="D36" s="68"/>
      <c r="E36" s="8" t="s">
        <v>35</v>
      </c>
      <c r="F36" s="9"/>
      <c r="G36" s="12">
        <v>72</v>
      </c>
      <c r="H36" s="14">
        <v>17</v>
      </c>
      <c r="I36" s="2">
        <v>38</v>
      </c>
      <c r="J36" s="2">
        <v>15</v>
      </c>
      <c r="K36" s="2">
        <v>2</v>
      </c>
      <c r="L36" s="2">
        <v>0</v>
      </c>
      <c r="M36" s="2">
        <v>55</v>
      </c>
      <c r="N36" s="15">
        <v>17</v>
      </c>
    </row>
    <row r="37" spans="4:14" x14ac:dyDescent="0.25">
      <c r="D37" s="68"/>
      <c r="E37" s="8" t="s">
        <v>36</v>
      </c>
      <c r="F37" s="9"/>
      <c r="G37" s="12">
        <v>62</v>
      </c>
      <c r="H37" s="14">
        <v>17</v>
      </c>
      <c r="I37" s="2">
        <v>36</v>
      </c>
      <c r="J37" s="2">
        <v>7</v>
      </c>
      <c r="K37" s="2">
        <v>1</v>
      </c>
      <c r="L37" s="2">
        <v>1</v>
      </c>
      <c r="M37" s="2">
        <v>53</v>
      </c>
      <c r="N37" s="15">
        <v>8</v>
      </c>
    </row>
    <row r="38" spans="4:14" x14ac:dyDescent="0.25">
      <c r="D38" s="68"/>
      <c r="E38" s="8" t="s">
        <v>38</v>
      </c>
      <c r="F38" s="9"/>
      <c r="G38" s="12">
        <v>25</v>
      </c>
      <c r="H38" s="14">
        <v>12</v>
      </c>
      <c r="I38" s="2">
        <v>7</v>
      </c>
      <c r="J38" s="2">
        <v>6</v>
      </c>
      <c r="K38" s="2">
        <v>0</v>
      </c>
      <c r="L38" s="2">
        <v>0</v>
      </c>
      <c r="M38" s="2">
        <v>19</v>
      </c>
      <c r="N38" s="15">
        <v>6</v>
      </c>
    </row>
    <row r="39" spans="4:14" x14ac:dyDescent="0.25">
      <c r="D39" s="68"/>
      <c r="E39" s="8" t="s">
        <v>37</v>
      </c>
      <c r="F39" s="9"/>
      <c r="G39" s="12">
        <v>3</v>
      </c>
      <c r="H39" s="14">
        <v>0</v>
      </c>
      <c r="I39" s="2">
        <v>1</v>
      </c>
      <c r="J39" s="2">
        <v>0</v>
      </c>
      <c r="K39" s="2">
        <v>2</v>
      </c>
      <c r="L39" s="2">
        <v>0</v>
      </c>
      <c r="M39" s="2">
        <v>1</v>
      </c>
      <c r="N39" s="15">
        <v>2</v>
      </c>
    </row>
    <row r="40" spans="4:14" x14ac:dyDescent="0.25">
      <c r="D40" s="68"/>
      <c r="E40" s="8" t="s">
        <v>39</v>
      </c>
      <c r="F40" s="9"/>
      <c r="G40" s="12">
        <v>0</v>
      </c>
      <c r="H40" s="14">
        <v>0</v>
      </c>
      <c r="I40" s="2">
        <v>0</v>
      </c>
      <c r="J40" s="2">
        <v>0</v>
      </c>
      <c r="K40" s="2">
        <v>0</v>
      </c>
      <c r="L40" s="2">
        <v>0</v>
      </c>
      <c r="M40" s="2">
        <v>0</v>
      </c>
      <c r="N40" s="15">
        <v>0</v>
      </c>
    </row>
    <row r="41" spans="4:14" x14ac:dyDescent="0.25">
      <c r="D41" s="68"/>
      <c r="E41" s="8" t="s">
        <v>42</v>
      </c>
      <c r="F41" s="9"/>
      <c r="G41" s="12">
        <v>746</v>
      </c>
      <c r="H41" s="14">
        <v>119</v>
      </c>
      <c r="I41" s="2">
        <v>382</v>
      </c>
      <c r="J41" s="2">
        <v>166</v>
      </c>
      <c r="K41" s="2">
        <v>74</v>
      </c>
      <c r="L41" s="2">
        <v>5</v>
      </c>
      <c r="M41" s="2">
        <v>501</v>
      </c>
      <c r="N41" s="15">
        <v>240</v>
      </c>
    </row>
    <row r="42" spans="4:14" x14ac:dyDescent="0.25">
      <c r="D42" s="68"/>
      <c r="E42" s="8" t="s">
        <v>34</v>
      </c>
      <c r="F42" s="9"/>
      <c r="G42" s="12">
        <v>594</v>
      </c>
      <c r="H42" s="14">
        <v>83</v>
      </c>
      <c r="I42" s="2">
        <v>290</v>
      </c>
      <c r="J42" s="2">
        <v>147</v>
      </c>
      <c r="K42" s="2">
        <v>69</v>
      </c>
      <c r="L42" s="2">
        <v>5</v>
      </c>
      <c r="M42" s="2">
        <v>373</v>
      </c>
      <c r="N42" s="15">
        <v>216</v>
      </c>
    </row>
    <row r="43" spans="4:14" x14ac:dyDescent="0.25">
      <c r="D43" s="68"/>
      <c r="E43" s="8" t="s">
        <v>35</v>
      </c>
      <c r="F43" s="9"/>
      <c r="G43" s="12">
        <v>65</v>
      </c>
      <c r="H43" s="14">
        <v>13</v>
      </c>
      <c r="I43" s="2">
        <v>38</v>
      </c>
      <c r="J43" s="2">
        <v>12</v>
      </c>
      <c r="K43" s="2">
        <v>2</v>
      </c>
      <c r="L43" s="2">
        <v>0</v>
      </c>
      <c r="M43" s="2">
        <v>51</v>
      </c>
      <c r="N43" s="15">
        <v>14</v>
      </c>
    </row>
    <row r="44" spans="4:14" x14ac:dyDescent="0.25">
      <c r="D44" s="68"/>
      <c r="E44" s="8" t="s">
        <v>36</v>
      </c>
      <c r="F44" s="9"/>
      <c r="G44" s="12">
        <v>67</v>
      </c>
      <c r="H44" s="14">
        <v>18</v>
      </c>
      <c r="I44" s="2">
        <v>40</v>
      </c>
      <c r="J44" s="2">
        <v>7</v>
      </c>
      <c r="K44" s="2">
        <v>2</v>
      </c>
      <c r="L44" s="2">
        <v>0</v>
      </c>
      <c r="M44" s="2">
        <v>58</v>
      </c>
      <c r="N44" s="15">
        <v>9</v>
      </c>
    </row>
    <row r="45" spans="4:14" x14ac:dyDescent="0.25">
      <c r="D45" s="68"/>
      <c r="E45" s="8" t="s">
        <v>38</v>
      </c>
      <c r="F45" s="9"/>
      <c r="G45" s="12">
        <v>18</v>
      </c>
      <c r="H45" s="14">
        <v>4</v>
      </c>
      <c r="I45" s="2">
        <v>13</v>
      </c>
      <c r="J45" s="2">
        <v>0</v>
      </c>
      <c r="K45" s="2">
        <v>1</v>
      </c>
      <c r="L45" s="2">
        <v>0</v>
      </c>
      <c r="M45" s="2">
        <v>17</v>
      </c>
      <c r="N45" s="15">
        <v>1</v>
      </c>
    </row>
    <row r="46" spans="4:14" x14ac:dyDescent="0.25">
      <c r="D46" s="68"/>
      <c r="E46" s="8" t="s">
        <v>37</v>
      </c>
      <c r="F46" s="9"/>
      <c r="G46" s="12">
        <v>2</v>
      </c>
      <c r="H46" s="14">
        <v>1</v>
      </c>
      <c r="I46" s="2">
        <v>1</v>
      </c>
      <c r="J46" s="2">
        <v>0</v>
      </c>
      <c r="K46" s="2">
        <v>0</v>
      </c>
      <c r="L46" s="2">
        <v>0</v>
      </c>
      <c r="M46" s="2">
        <v>2</v>
      </c>
      <c r="N46" s="15">
        <v>0</v>
      </c>
    </row>
    <row r="47" spans="4:14" x14ac:dyDescent="0.25">
      <c r="D47" s="68"/>
      <c r="E47" s="8" t="s">
        <v>39</v>
      </c>
      <c r="F47" s="9"/>
      <c r="G47" s="12">
        <v>0</v>
      </c>
      <c r="H47" s="14">
        <v>0</v>
      </c>
      <c r="I47" s="2">
        <v>0</v>
      </c>
      <c r="J47" s="2">
        <v>0</v>
      </c>
      <c r="K47" s="2">
        <v>0</v>
      </c>
      <c r="L47" s="2">
        <v>0</v>
      </c>
      <c r="M47" s="2">
        <v>0</v>
      </c>
      <c r="N47" s="15">
        <v>0</v>
      </c>
    </row>
    <row r="48" spans="4:14" x14ac:dyDescent="0.25">
      <c r="D48" s="67" t="s">
        <v>43</v>
      </c>
      <c r="E48" s="10" t="s">
        <v>44</v>
      </c>
      <c r="F48" s="7"/>
      <c r="G48" s="11">
        <v>309</v>
      </c>
      <c r="H48" s="13">
        <v>81</v>
      </c>
      <c r="I48" s="1">
        <v>172</v>
      </c>
      <c r="J48" s="1">
        <v>47</v>
      </c>
      <c r="K48" s="1">
        <v>8</v>
      </c>
      <c r="L48" s="1">
        <v>1</v>
      </c>
      <c r="M48" s="1">
        <v>253</v>
      </c>
      <c r="N48" s="16">
        <v>55</v>
      </c>
    </row>
    <row r="49" spans="4:14" x14ac:dyDescent="0.25">
      <c r="D49" s="68"/>
      <c r="E49" s="8" t="s">
        <v>45</v>
      </c>
      <c r="F49" s="9"/>
      <c r="G49" s="12">
        <v>149</v>
      </c>
      <c r="H49" s="14">
        <v>45</v>
      </c>
      <c r="I49" s="2">
        <v>77</v>
      </c>
      <c r="J49" s="2">
        <v>23</v>
      </c>
      <c r="K49" s="2">
        <v>4</v>
      </c>
      <c r="L49" s="2">
        <v>0</v>
      </c>
      <c r="M49" s="2">
        <v>122</v>
      </c>
      <c r="N49" s="15">
        <v>27</v>
      </c>
    </row>
    <row r="50" spans="4:14" x14ac:dyDescent="0.25">
      <c r="D50" s="68"/>
      <c r="E50" s="8" t="s">
        <v>46</v>
      </c>
      <c r="F50" s="9"/>
      <c r="G50" s="12">
        <v>160</v>
      </c>
      <c r="H50" s="14">
        <v>36</v>
      </c>
      <c r="I50" s="2">
        <v>95</v>
      </c>
      <c r="J50" s="2">
        <v>24</v>
      </c>
      <c r="K50" s="2">
        <v>4</v>
      </c>
      <c r="L50" s="2">
        <v>1</v>
      </c>
      <c r="M50" s="2">
        <v>131</v>
      </c>
      <c r="N50" s="15">
        <v>28</v>
      </c>
    </row>
    <row r="51" spans="4:14" x14ac:dyDescent="0.25">
      <c r="D51" s="68"/>
      <c r="E51" s="8" t="s">
        <v>47</v>
      </c>
      <c r="F51" s="9"/>
      <c r="G51" s="12">
        <v>1182</v>
      </c>
      <c r="H51" s="14">
        <v>189</v>
      </c>
      <c r="I51" s="2">
        <v>576</v>
      </c>
      <c r="J51" s="2">
        <v>311</v>
      </c>
      <c r="K51" s="2">
        <v>94</v>
      </c>
      <c r="L51" s="2">
        <v>12</v>
      </c>
      <c r="M51" s="2">
        <v>765</v>
      </c>
      <c r="N51" s="15">
        <v>405</v>
      </c>
    </row>
    <row r="52" spans="4:14" x14ac:dyDescent="0.25">
      <c r="D52" s="68"/>
      <c r="E52" s="8" t="s">
        <v>48</v>
      </c>
      <c r="F52" s="9"/>
      <c r="G52" s="12">
        <v>175</v>
      </c>
      <c r="H52" s="14">
        <v>34</v>
      </c>
      <c r="I52" s="2">
        <v>91</v>
      </c>
      <c r="J52" s="2">
        <v>37</v>
      </c>
      <c r="K52" s="2">
        <v>8</v>
      </c>
      <c r="L52" s="2">
        <v>5</v>
      </c>
      <c r="M52" s="2">
        <v>125</v>
      </c>
      <c r="N52" s="15">
        <v>45</v>
      </c>
    </row>
    <row r="53" spans="4:14" x14ac:dyDescent="0.25">
      <c r="D53" s="68"/>
      <c r="E53" s="8" t="s">
        <v>49</v>
      </c>
      <c r="F53" s="9"/>
      <c r="G53" s="12">
        <v>169</v>
      </c>
      <c r="H53" s="14">
        <v>38</v>
      </c>
      <c r="I53" s="2">
        <v>94</v>
      </c>
      <c r="J53" s="2">
        <v>32</v>
      </c>
      <c r="K53" s="2">
        <v>3</v>
      </c>
      <c r="L53" s="2">
        <v>2</v>
      </c>
      <c r="M53" s="2">
        <v>132</v>
      </c>
      <c r="N53" s="15">
        <v>35</v>
      </c>
    </row>
    <row r="54" spans="4:14" x14ac:dyDescent="0.25">
      <c r="D54" s="68"/>
      <c r="E54" s="8" t="s">
        <v>50</v>
      </c>
      <c r="F54" s="9"/>
      <c r="G54" s="12">
        <v>176</v>
      </c>
      <c r="H54" s="14">
        <v>29</v>
      </c>
      <c r="I54" s="2">
        <v>94</v>
      </c>
      <c r="J54" s="2">
        <v>43</v>
      </c>
      <c r="K54" s="2">
        <v>10</v>
      </c>
      <c r="L54" s="2">
        <v>0</v>
      </c>
      <c r="M54" s="2">
        <v>123</v>
      </c>
      <c r="N54" s="15">
        <v>53</v>
      </c>
    </row>
    <row r="55" spans="4:14" x14ac:dyDescent="0.25">
      <c r="D55" s="68"/>
      <c r="E55" s="8" t="s">
        <v>51</v>
      </c>
      <c r="F55" s="9"/>
      <c r="G55" s="12">
        <v>183</v>
      </c>
      <c r="H55" s="14">
        <v>30</v>
      </c>
      <c r="I55" s="2">
        <v>87</v>
      </c>
      <c r="J55" s="2">
        <v>52</v>
      </c>
      <c r="K55" s="2">
        <v>12</v>
      </c>
      <c r="L55" s="2">
        <v>2</v>
      </c>
      <c r="M55" s="2">
        <v>117</v>
      </c>
      <c r="N55" s="15">
        <v>64</v>
      </c>
    </row>
    <row r="56" spans="4:14" x14ac:dyDescent="0.25">
      <c r="D56" s="68"/>
      <c r="E56" s="8" t="s">
        <v>52</v>
      </c>
      <c r="F56" s="9"/>
      <c r="G56" s="12">
        <v>230</v>
      </c>
      <c r="H56" s="14">
        <v>25</v>
      </c>
      <c r="I56" s="2">
        <v>109</v>
      </c>
      <c r="J56" s="2">
        <v>66</v>
      </c>
      <c r="K56" s="2">
        <v>28</v>
      </c>
      <c r="L56" s="2">
        <v>2</v>
      </c>
      <c r="M56" s="2">
        <v>134</v>
      </c>
      <c r="N56" s="15">
        <v>94</v>
      </c>
    </row>
    <row r="57" spans="4:14" x14ac:dyDescent="0.25">
      <c r="D57" s="68"/>
      <c r="E57" s="8" t="s">
        <v>53</v>
      </c>
      <c r="F57" s="9"/>
      <c r="G57" s="12">
        <v>249</v>
      </c>
      <c r="H57" s="14">
        <v>33</v>
      </c>
      <c r="I57" s="2">
        <v>101</v>
      </c>
      <c r="J57" s="2">
        <v>81</v>
      </c>
      <c r="K57" s="2">
        <v>33</v>
      </c>
      <c r="L57" s="2">
        <v>1</v>
      </c>
      <c r="M57" s="2">
        <v>134</v>
      </c>
      <c r="N57" s="15">
        <v>114</v>
      </c>
    </row>
    <row r="58" spans="4:14" x14ac:dyDescent="0.25">
      <c r="D58" s="68"/>
      <c r="E58" s="8" t="s">
        <v>37</v>
      </c>
      <c r="F58" s="9"/>
      <c r="G58" s="12">
        <v>5</v>
      </c>
      <c r="H58" s="14">
        <v>1</v>
      </c>
      <c r="I58" s="2">
        <v>2</v>
      </c>
      <c r="J58" s="2">
        <v>0</v>
      </c>
      <c r="K58" s="2">
        <v>2</v>
      </c>
      <c r="L58" s="2">
        <v>0</v>
      </c>
      <c r="M58" s="2">
        <v>3</v>
      </c>
      <c r="N58" s="15">
        <v>2</v>
      </c>
    </row>
    <row r="59" spans="4:14" x14ac:dyDescent="0.25">
      <c r="D59" s="69"/>
      <c r="E59" s="35" t="s">
        <v>39</v>
      </c>
      <c r="F59" s="31"/>
      <c r="G59" s="25">
        <v>0</v>
      </c>
      <c r="H59" s="39">
        <v>0</v>
      </c>
      <c r="I59" s="6">
        <v>0</v>
      </c>
      <c r="J59" s="6">
        <v>0</v>
      </c>
      <c r="K59" s="6">
        <v>0</v>
      </c>
      <c r="L59" s="6">
        <v>0</v>
      </c>
      <c r="M59" s="6">
        <v>0</v>
      </c>
      <c r="N59" s="40">
        <v>0</v>
      </c>
    </row>
  </sheetData>
  <mergeCells count="7">
    <mergeCell ref="D34:D47"/>
    <mergeCell ref="D48:D59"/>
    <mergeCell ref="D8:F9"/>
    <mergeCell ref="D11:D18"/>
    <mergeCell ref="D19:D25"/>
    <mergeCell ref="D26:D27"/>
    <mergeCell ref="D28:D33"/>
  </mergeCells>
  <phoneticPr fontId="4"/>
  <pageMargins left="0.7" right="0.7" top="0.75" bottom="0.75" header="0.3" footer="0.3"/>
  <pageSetup paperSize="9" scale="63" pageOrder="overThenDown" orientation="landscape"/>
  <headerFooter>
    <oddFooter>&amp;CN(43)</oddFooter>
  </headerFooter>
  <rowBreaks count="1" manualBreakCount="1">
    <brk id="59" max="16383" man="1"/>
  </rowBreaks>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4:N59"/>
  <sheetViews>
    <sheetView workbookViewId="0"/>
  </sheetViews>
  <sheetFormatPr defaultColWidth="8.8984375" defaultRowHeight="12.6" x14ac:dyDescent="0.25"/>
  <cols>
    <col min="1" max="1" width="3.59765625" style="24" customWidth="1"/>
    <col min="2" max="2" width="4.59765625" style="24" customWidth="1"/>
    <col min="3" max="4" width="7.59765625" style="24" customWidth="1"/>
    <col min="5" max="5" width="16.59765625" style="24" customWidth="1"/>
    <col min="6" max="6" width="5.59765625" style="24" customWidth="1"/>
    <col min="7" max="14" width="8.59765625" style="24" customWidth="1"/>
    <col min="15" max="16384" width="8.8984375" style="24"/>
  </cols>
  <sheetData>
    <row r="4" spans="2:14" x14ac:dyDescent="0.25">
      <c r="B4" s="32" t="str">
        <f xml:space="preserve"> HYPERLINK("#'目次'!B50", "[44]")</f>
        <v>[44]</v>
      </c>
      <c r="C4" s="19" t="s">
        <v>645</v>
      </c>
    </row>
    <row r="7" spans="2:14" x14ac:dyDescent="0.25">
      <c r="C7" s="19" t="s">
        <v>11</v>
      </c>
    </row>
    <row r="8" spans="2:14" ht="25.2" x14ac:dyDescent="0.25">
      <c r="D8" s="63"/>
      <c r="E8" s="64"/>
      <c r="F8" s="64"/>
      <c r="G8" s="38" t="s">
        <v>12</v>
      </c>
      <c r="H8" s="33" t="s">
        <v>618</v>
      </c>
      <c r="I8" s="5" t="s">
        <v>619</v>
      </c>
      <c r="J8" s="5" t="s">
        <v>620</v>
      </c>
      <c r="K8" s="5" t="s">
        <v>621</v>
      </c>
      <c r="L8" s="5" t="s">
        <v>231</v>
      </c>
      <c r="M8" s="5" t="s">
        <v>622</v>
      </c>
      <c r="N8" s="29" t="s">
        <v>623</v>
      </c>
    </row>
    <row r="9" spans="2:14" x14ac:dyDescent="0.25">
      <c r="D9" s="65"/>
      <c r="E9" s="66"/>
      <c r="F9" s="66"/>
      <c r="G9" s="37"/>
      <c r="H9" s="34"/>
      <c r="I9" s="4"/>
      <c r="J9" s="4"/>
      <c r="K9" s="4"/>
      <c r="L9" s="4"/>
      <c r="M9" s="4"/>
      <c r="N9" s="26"/>
    </row>
    <row r="10" spans="2:14" x14ac:dyDescent="0.25">
      <c r="D10" s="30"/>
      <c r="E10" s="28" t="s">
        <v>12</v>
      </c>
      <c r="F10" s="36"/>
      <c r="G10" s="27">
        <v>1496</v>
      </c>
      <c r="H10" s="3">
        <v>130</v>
      </c>
      <c r="I10" s="3">
        <v>384</v>
      </c>
      <c r="J10" s="3">
        <v>521</v>
      </c>
      <c r="K10" s="3">
        <v>445</v>
      </c>
      <c r="L10" s="3">
        <v>16</v>
      </c>
      <c r="M10" s="3">
        <v>514</v>
      </c>
      <c r="N10" s="41">
        <v>966</v>
      </c>
    </row>
    <row r="11" spans="2:14" x14ac:dyDescent="0.25">
      <c r="D11" s="67" t="s">
        <v>21</v>
      </c>
      <c r="E11" s="10" t="s">
        <v>13</v>
      </c>
      <c r="F11" s="7"/>
      <c r="G11" s="11">
        <v>64</v>
      </c>
      <c r="H11" s="13">
        <v>5</v>
      </c>
      <c r="I11" s="1">
        <v>17</v>
      </c>
      <c r="J11" s="1">
        <v>18</v>
      </c>
      <c r="K11" s="1">
        <v>23</v>
      </c>
      <c r="L11" s="1">
        <v>1</v>
      </c>
      <c r="M11" s="1">
        <v>22</v>
      </c>
      <c r="N11" s="16">
        <v>41</v>
      </c>
    </row>
    <row r="12" spans="2:14" x14ac:dyDescent="0.25">
      <c r="D12" s="68"/>
      <c r="E12" s="8" t="s">
        <v>14</v>
      </c>
      <c r="F12" s="9"/>
      <c r="G12" s="12">
        <v>120</v>
      </c>
      <c r="H12" s="14">
        <v>13</v>
      </c>
      <c r="I12" s="2">
        <v>37</v>
      </c>
      <c r="J12" s="2">
        <v>42</v>
      </c>
      <c r="K12" s="2">
        <v>28</v>
      </c>
      <c r="L12" s="2">
        <v>0</v>
      </c>
      <c r="M12" s="2">
        <v>50</v>
      </c>
      <c r="N12" s="15">
        <v>70</v>
      </c>
    </row>
    <row r="13" spans="2:14" x14ac:dyDescent="0.25">
      <c r="D13" s="68"/>
      <c r="E13" s="8" t="s">
        <v>15</v>
      </c>
      <c r="F13" s="9"/>
      <c r="G13" s="12">
        <v>417</v>
      </c>
      <c r="H13" s="14">
        <v>26</v>
      </c>
      <c r="I13" s="2">
        <v>98</v>
      </c>
      <c r="J13" s="2">
        <v>162</v>
      </c>
      <c r="K13" s="2">
        <v>126</v>
      </c>
      <c r="L13" s="2">
        <v>5</v>
      </c>
      <c r="M13" s="2">
        <v>124</v>
      </c>
      <c r="N13" s="15">
        <v>288</v>
      </c>
    </row>
    <row r="14" spans="2:14" x14ac:dyDescent="0.25">
      <c r="D14" s="68"/>
      <c r="E14" s="8" t="s">
        <v>16</v>
      </c>
      <c r="F14" s="9"/>
      <c r="G14" s="12">
        <v>308</v>
      </c>
      <c r="H14" s="14">
        <v>28</v>
      </c>
      <c r="I14" s="2">
        <v>74</v>
      </c>
      <c r="J14" s="2">
        <v>103</v>
      </c>
      <c r="K14" s="2">
        <v>98</v>
      </c>
      <c r="L14" s="2">
        <v>5</v>
      </c>
      <c r="M14" s="2">
        <v>102</v>
      </c>
      <c r="N14" s="15">
        <v>201</v>
      </c>
    </row>
    <row r="15" spans="2:14" x14ac:dyDescent="0.25">
      <c r="D15" s="68"/>
      <c r="E15" s="8" t="s">
        <v>17</v>
      </c>
      <c r="F15" s="9"/>
      <c r="G15" s="12">
        <v>220</v>
      </c>
      <c r="H15" s="14">
        <v>24</v>
      </c>
      <c r="I15" s="2">
        <v>54</v>
      </c>
      <c r="J15" s="2">
        <v>82</v>
      </c>
      <c r="K15" s="2">
        <v>59</v>
      </c>
      <c r="L15" s="2">
        <v>1</v>
      </c>
      <c r="M15" s="2">
        <v>78</v>
      </c>
      <c r="N15" s="15">
        <v>141</v>
      </c>
    </row>
    <row r="16" spans="2:14" x14ac:dyDescent="0.25">
      <c r="D16" s="68"/>
      <c r="E16" s="8" t="s">
        <v>18</v>
      </c>
      <c r="F16" s="9"/>
      <c r="G16" s="12">
        <v>99</v>
      </c>
      <c r="H16" s="14">
        <v>8</v>
      </c>
      <c r="I16" s="2">
        <v>33</v>
      </c>
      <c r="J16" s="2">
        <v>27</v>
      </c>
      <c r="K16" s="2">
        <v>30</v>
      </c>
      <c r="L16" s="2">
        <v>1</v>
      </c>
      <c r="M16" s="2">
        <v>41</v>
      </c>
      <c r="N16" s="15">
        <v>57</v>
      </c>
    </row>
    <row r="17" spans="4:14" x14ac:dyDescent="0.25">
      <c r="D17" s="68"/>
      <c r="E17" s="8" t="s">
        <v>19</v>
      </c>
      <c r="F17" s="9"/>
      <c r="G17" s="12">
        <v>48</v>
      </c>
      <c r="H17" s="14">
        <v>3</v>
      </c>
      <c r="I17" s="2">
        <v>11</v>
      </c>
      <c r="J17" s="2">
        <v>18</v>
      </c>
      <c r="K17" s="2">
        <v>16</v>
      </c>
      <c r="L17" s="2">
        <v>0</v>
      </c>
      <c r="M17" s="2">
        <v>14</v>
      </c>
      <c r="N17" s="15">
        <v>34</v>
      </c>
    </row>
    <row r="18" spans="4:14" x14ac:dyDescent="0.25">
      <c r="D18" s="68"/>
      <c r="E18" s="8" t="s">
        <v>20</v>
      </c>
      <c r="F18" s="9"/>
      <c r="G18" s="12">
        <v>220</v>
      </c>
      <c r="H18" s="14">
        <v>23</v>
      </c>
      <c r="I18" s="2">
        <v>60</v>
      </c>
      <c r="J18" s="2">
        <v>69</v>
      </c>
      <c r="K18" s="2">
        <v>65</v>
      </c>
      <c r="L18" s="2">
        <v>3</v>
      </c>
      <c r="M18" s="2">
        <v>83</v>
      </c>
      <c r="N18" s="15">
        <v>134</v>
      </c>
    </row>
    <row r="19" spans="4:14" x14ac:dyDescent="0.25">
      <c r="D19" s="67" t="s">
        <v>22</v>
      </c>
      <c r="E19" s="10" t="s">
        <v>23</v>
      </c>
      <c r="F19" s="7"/>
      <c r="G19" s="11">
        <v>327</v>
      </c>
      <c r="H19" s="13">
        <v>29</v>
      </c>
      <c r="I19" s="1">
        <v>85</v>
      </c>
      <c r="J19" s="1">
        <v>96</v>
      </c>
      <c r="K19" s="1">
        <v>114</v>
      </c>
      <c r="L19" s="1">
        <v>3</v>
      </c>
      <c r="M19" s="1">
        <v>114</v>
      </c>
      <c r="N19" s="16">
        <v>210</v>
      </c>
    </row>
    <row r="20" spans="4:14" x14ac:dyDescent="0.25">
      <c r="D20" s="68"/>
      <c r="E20" s="8" t="s">
        <v>24</v>
      </c>
      <c r="F20" s="9"/>
      <c r="G20" s="12">
        <v>54</v>
      </c>
      <c r="H20" s="14">
        <v>4</v>
      </c>
      <c r="I20" s="2">
        <v>12</v>
      </c>
      <c r="J20" s="2">
        <v>20</v>
      </c>
      <c r="K20" s="2">
        <v>18</v>
      </c>
      <c r="L20" s="2">
        <v>0</v>
      </c>
      <c r="M20" s="2">
        <v>16</v>
      </c>
      <c r="N20" s="15">
        <v>38</v>
      </c>
    </row>
    <row r="21" spans="4:14" x14ac:dyDescent="0.25">
      <c r="D21" s="68"/>
      <c r="E21" s="8" t="s">
        <v>25</v>
      </c>
      <c r="F21" s="9"/>
      <c r="G21" s="12">
        <v>273</v>
      </c>
      <c r="H21" s="14">
        <v>25</v>
      </c>
      <c r="I21" s="2">
        <v>73</v>
      </c>
      <c r="J21" s="2">
        <v>76</v>
      </c>
      <c r="K21" s="2">
        <v>96</v>
      </c>
      <c r="L21" s="2">
        <v>3</v>
      </c>
      <c r="M21" s="2">
        <v>98</v>
      </c>
      <c r="N21" s="15">
        <v>172</v>
      </c>
    </row>
    <row r="22" spans="4:14" x14ac:dyDescent="0.25">
      <c r="D22" s="68"/>
      <c r="E22" s="8" t="s">
        <v>26</v>
      </c>
      <c r="F22" s="9"/>
      <c r="G22" s="12">
        <v>1023</v>
      </c>
      <c r="H22" s="14">
        <v>85</v>
      </c>
      <c r="I22" s="2">
        <v>266</v>
      </c>
      <c r="J22" s="2">
        <v>378</v>
      </c>
      <c r="K22" s="2">
        <v>281</v>
      </c>
      <c r="L22" s="2">
        <v>13</v>
      </c>
      <c r="M22" s="2">
        <v>351</v>
      </c>
      <c r="N22" s="15">
        <v>659</v>
      </c>
    </row>
    <row r="23" spans="4:14" x14ac:dyDescent="0.25">
      <c r="D23" s="68"/>
      <c r="E23" s="8" t="s">
        <v>27</v>
      </c>
      <c r="F23" s="9"/>
      <c r="G23" s="12">
        <v>654</v>
      </c>
      <c r="H23" s="14">
        <v>47</v>
      </c>
      <c r="I23" s="2">
        <v>170</v>
      </c>
      <c r="J23" s="2">
        <v>239</v>
      </c>
      <c r="K23" s="2">
        <v>190</v>
      </c>
      <c r="L23" s="2">
        <v>8</v>
      </c>
      <c r="M23" s="2">
        <v>217</v>
      </c>
      <c r="N23" s="15">
        <v>429</v>
      </c>
    </row>
    <row r="24" spans="4:14" x14ac:dyDescent="0.25">
      <c r="D24" s="68"/>
      <c r="E24" s="8" t="s">
        <v>28</v>
      </c>
      <c r="F24" s="9"/>
      <c r="G24" s="12">
        <v>369</v>
      </c>
      <c r="H24" s="14">
        <v>38</v>
      </c>
      <c r="I24" s="2">
        <v>96</v>
      </c>
      <c r="J24" s="2">
        <v>139</v>
      </c>
      <c r="K24" s="2">
        <v>91</v>
      </c>
      <c r="L24" s="2">
        <v>5</v>
      </c>
      <c r="M24" s="2">
        <v>134</v>
      </c>
      <c r="N24" s="15">
        <v>230</v>
      </c>
    </row>
    <row r="25" spans="4:14" x14ac:dyDescent="0.25">
      <c r="D25" s="68"/>
      <c r="E25" s="8" t="s">
        <v>29</v>
      </c>
      <c r="F25" s="9"/>
      <c r="G25" s="12">
        <v>146</v>
      </c>
      <c r="H25" s="14">
        <v>16</v>
      </c>
      <c r="I25" s="2">
        <v>33</v>
      </c>
      <c r="J25" s="2">
        <v>47</v>
      </c>
      <c r="K25" s="2">
        <v>50</v>
      </c>
      <c r="L25" s="2">
        <v>0</v>
      </c>
      <c r="M25" s="2">
        <v>49</v>
      </c>
      <c r="N25" s="15">
        <v>97</v>
      </c>
    </row>
    <row r="26" spans="4:14" x14ac:dyDescent="0.25">
      <c r="D26" s="67" t="s">
        <v>30</v>
      </c>
      <c r="E26" s="10" t="s">
        <v>31</v>
      </c>
      <c r="F26" s="7"/>
      <c r="G26" s="11">
        <v>750</v>
      </c>
      <c r="H26" s="13">
        <v>89</v>
      </c>
      <c r="I26" s="1">
        <v>211</v>
      </c>
      <c r="J26" s="1">
        <v>254</v>
      </c>
      <c r="K26" s="1">
        <v>186</v>
      </c>
      <c r="L26" s="1">
        <v>10</v>
      </c>
      <c r="M26" s="1">
        <v>300</v>
      </c>
      <c r="N26" s="16">
        <v>440</v>
      </c>
    </row>
    <row r="27" spans="4:14" x14ac:dyDescent="0.25">
      <c r="D27" s="68"/>
      <c r="E27" s="8" t="s">
        <v>32</v>
      </c>
      <c r="F27" s="9"/>
      <c r="G27" s="12">
        <v>746</v>
      </c>
      <c r="H27" s="14">
        <v>41</v>
      </c>
      <c r="I27" s="2">
        <v>173</v>
      </c>
      <c r="J27" s="2">
        <v>267</v>
      </c>
      <c r="K27" s="2">
        <v>259</v>
      </c>
      <c r="L27" s="2">
        <v>6</v>
      </c>
      <c r="M27" s="2">
        <v>214</v>
      </c>
      <c r="N27" s="15">
        <v>526</v>
      </c>
    </row>
    <row r="28" spans="4:14" x14ac:dyDescent="0.25">
      <c r="D28" s="67" t="s">
        <v>33</v>
      </c>
      <c r="E28" s="10" t="s">
        <v>34</v>
      </c>
      <c r="F28" s="7"/>
      <c r="G28" s="11">
        <v>1182</v>
      </c>
      <c r="H28" s="13">
        <v>111</v>
      </c>
      <c r="I28" s="1">
        <v>317</v>
      </c>
      <c r="J28" s="1">
        <v>415</v>
      </c>
      <c r="K28" s="1">
        <v>327</v>
      </c>
      <c r="L28" s="1">
        <v>12</v>
      </c>
      <c r="M28" s="1">
        <v>428</v>
      </c>
      <c r="N28" s="16">
        <v>742</v>
      </c>
    </row>
    <row r="29" spans="4:14" x14ac:dyDescent="0.25">
      <c r="D29" s="68"/>
      <c r="E29" s="8" t="s">
        <v>35</v>
      </c>
      <c r="F29" s="9"/>
      <c r="G29" s="12">
        <v>137</v>
      </c>
      <c r="H29" s="14">
        <v>10</v>
      </c>
      <c r="I29" s="2">
        <v>25</v>
      </c>
      <c r="J29" s="2">
        <v>49</v>
      </c>
      <c r="K29" s="2">
        <v>51</v>
      </c>
      <c r="L29" s="2">
        <v>2</v>
      </c>
      <c r="M29" s="2">
        <v>35</v>
      </c>
      <c r="N29" s="15">
        <v>100</v>
      </c>
    </row>
    <row r="30" spans="4:14" x14ac:dyDescent="0.25">
      <c r="D30" s="68"/>
      <c r="E30" s="8" t="s">
        <v>36</v>
      </c>
      <c r="F30" s="9"/>
      <c r="G30" s="12">
        <v>129</v>
      </c>
      <c r="H30" s="14">
        <v>3</v>
      </c>
      <c r="I30" s="2">
        <v>29</v>
      </c>
      <c r="J30" s="2">
        <v>44</v>
      </c>
      <c r="K30" s="2">
        <v>52</v>
      </c>
      <c r="L30" s="2">
        <v>1</v>
      </c>
      <c r="M30" s="2">
        <v>32</v>
      </c>
      <c r="N30" s="15">
        <v>96</v>
      </c>
    </row>
    <row r="31" spans="4:14" x14ac:dyDescent="0.25">
      <c r="D31" s="68"/>
      <c r="E31" s="8" t="s">
        <v>37</v>
      </c>
      <c r="F31" s="9"/>
      <c r="G31" s="12">
        <v>5</v>
      </c>
      <c r="H31" s="14">
        <v>1</v>
      </c>
      <c r="I31" s="2">
        <v>0</v>
      </c>
      <c r="J31" s="2">
        <v>2</v>
      </c>
      <c r="K31" s="2">
        <v>2</v>
      </c>
      <c r="L31" s="2">
        <v>0</v>
      </c>
      <c r="M31" s="2">
        <v>1</v>
      </c>
      <c r="N31" s="15">
        <v>4</v>
      </c>
    </row>
    <row r="32" spans="4:14" x14ac:dyDescent="0.25">
      <c r="D32" s="68"/>
      <c r="E32" s="8" t="s">
        <v>38</v>
      </c>
      <c r="F32" s="9"/>
      <c r="G32" s="12">
        <v>43</v>
      </c>
      <c r="H32" s="14">
        <v>5</v>
      </c>
      <c r="I32" s="2">
        <v>13</v>
      </c>
      <c r="J32" s="2">
        <v>11</v>
      </c>
      <c r="K32" s="2">
        <v>13</v>
      </c>
      <c r="L32" s="2">
        <v>1</v>
      </c>
      <c r="M32" s="2">
        <v>18</v>
      </c>
      <c r="N32" s="15">
        <v>24</v>
      </c>
    </row>
    <row r="33" spans="4:14" x14ac:dyDescent="0.25">
      <c r="D33" s="68"/>
      <c r="E33" s="8" t="s">
        <v>39</v>
      </c>
      <c r="F33" s="9"/>
      <c r="G33" s="12">
        <v>0</v>
      </c>
      <c r="H33" s="14">
        <v>0</v>
      </c>
      <c r="I33" s="2">
        <v>0</v>
      </c>
      <c r="J33" s="2">
        <v>0</v>
      </c>
      <c r="K33" s="2">
        <v>0</v>
      </c>
      <c r="L33" s="2">
        <v>0</v>
      </c>
      <c r="M33" s="2">
        <v>0</v>
      </c>
      <c r="N33" s="15">
        <v>0</v>
      </c>
    </row>
    <row r="34" spans="4:14" x14ac:dyDescent="0.25">
      <c r="D34" s="67" t="s">
        <v>40</v>
      </c>
      <c r="E34" s="10" t="s">
        <v>41</v>
      </c>
      <c r="F34" s="7"/>
      <c r="G34" s="11">
        <v>750</v>
      </c>
      <c r="H34" s="13">
        <v>89</v>
      </c>
      <c r="I34" s="1">
        <v>211</v>
      </c>
      <c r="J34" s="1">
        <v>254</v>
      </c>
      <c r="K34" s="1">
        <v>186</v>
      </c>
      <c r="L34" s="1">
        <v>10</v>
      </c>
      <c r="M34" s="1">
        <v>300</v>
      </c>
      <c r="N34" s="16">
        <v>440</v>
      </c>
    </row>
    <row r="35" spans="4:14" x14ac:dyDescent="0.25">
      <c r="D35" s="68"/>
      <c r="E35" s="8" t="s">
        <v>34</v>
      </c>
      <c r="F35" s="9"/>
      <c r="G35" s="12">
        <v>588</v>
      </c>
      <c r="H35" s="14">
        <v>77</v>
      </c>
      <c r="I35" s="2">
        <v>173</v>
      </c>
      <c r="J35" s="2">
        <v>200</v>
      </c>
      <c r="K35" s="2">
        <v>131</v>
      </c>
      <c r="L35" s="2">
        <v>7</v>
      </c>
      <c r="M35" s="2">
        <v>250</v>
      </c>
      <c r="N35" s="15">
        <v>331</v>
      </c>
    </row>
    <row r="36" spans="4:14" x14ac:dyDescent="0.25">
      <c r="D36" s="68"/>
      <c r="E36" s="8" t="s">
        <v>35</v>
      </c>
      <c r="F36" s="9"/>
      <c r="G36" s="12">
        <v>72</v>
      </c>
      <c r="H36" s="14">
        <v>8</v>
      </c>
      <c r="I36" s="2">
        <v>10</v>
      </c>
      <c r="J36" s="2">
        <v>27</v>
      </c>
      <c r="K36" s="2">
        <v>25</v>
      </c>
      <c r="L36" s="2">
        <v>2</v>
      </c>
      <c r="M36" s="2">
        <v>18</v>
      </c>
      <c r="N36" s="15">
        <v>52</v>
      </c>
    </row>
    <row r="37" spans="4:14" x14ac:dyDescent="0.25">
      <c r="D37" s="68"/>
      <c r="E37" s="8" t="s">
        <v>36</v>
      </c>
      <c r="F37" s="9"/>
      <c r="G37" s="12">
        <v>62</v>
      </c>
      <c r="H37" s="14">
        <v>2</v>
      </c>
      <c r="I37" s="2">
        <v>18</v>
      </c>
      <c r="J37" s="2">
        <v>20</v>
      </c>
      <c r="K37" s="2">
        <v>21</v>
      </c>
      <c r="L37" s="2">
        <v>1</v>
      </c>
      <c r="M37" s="2">
        <v>20</v>
      </c>
      <c r="N37" s="15">
        <v>41</v>
      </c>
    </row>
    <row r="38" spans="4:14" x14ac:dyDescent="0.25">
      <c r="D38" s="68"/>
      <c r="E38" s="8" t="s">
        <v>38</v>
      </c>
      <c r="F38" s="9"/>
      <c r="G38" s="12">
        <v>25</v>
      </c>
      <c r="H38" s="14">
        <v>2</v>
      </c>
      <c r="I38" s="2">
        <v>10</v>
      </c>
      <c r="J38" s="2">
        <v>6</v>
      </c>
      <c r="K38" s="2">
        <v>7</v>
      </c>
      <c r="L38" s="2">
        <v>0</v>
      </c>
      <c r="M38" s="2">
        <v>12</v>
      </c>
      <c r="N38" s="15">
        <v>13</v>
      </c>
    </row>
    <row r="39" spans="4:14" x14ac:dyDescent="0.25">
      <c r="D39" s="68"/>
      <c r="E39" s="8" t="s">
        <v>37</v>
      </c>
      <c r="F39" s="9"/>
      <c r="G39" s="12">
        <v>3</v>
      </c>
      <c r="H39" s="14">
        <v>0</v>
      </c>
      <c r="I39" s="2">
        <v>0</v>
      </c>
      <c r="J39" s="2">
        <v>1</v>
      </c>
      <c r="K39" s="2">
        <v>2</v>
      </c>
      <c r="L39" s="2">
        <v>0</v>
      </c>
      <c r="M39" s="2">
        <v>0</v>
      </c>
      <c r="N39" s="15">
        <v>3</v>
      </c>
    </row>
    <row r="40" spans="4:14" x14ac:dyDescent="0.25">
      <c r="D40" s="68"/>
      <c r="E40" s="8" t="s">
        <v>39</v>
      </c>
      <c r="F40" s="9"/>
      <c r="G40" s="12">
        <v>0</v>
      </c>
      <c r="H40" s="14">
        <v>0</v>
      </c>
      <c r="I40" s="2">
        <v>0</v>
      </c>
      <c r="J40" s="2">
        <v>0</v>
      </c>
      <c r="K40" s="2">
        <v>0</v>
      </c>
      <c r="L40" s="2">
        <v>0</v>
      </c>
      <c r="M40" s="2">
        <v>0</v>
      </c>
      <c r="N40" s="15">
        <v>0</v>
      </c>
    </row>
    <row r="41" spans="4:14" x14ac:dyDescent="0.25">
      <c r="D41" s="68"/>
      <c r="E41" s="8" t="s">
        <v>42</v>
      </c>
      <c r="F41" s="9"/>
      <c r="G41" s="12">
        <v>746</v>
      </c>
      <c r="H41" s="14">
        <v>41</v>
      </c>
      <c r="I41" s="2">
        <v>173</v>
      </c>
      <c r="J41" s="2">
        <v>267</v>
      </c>
      <c r="K41" s="2">
        <v>259</v>
      </c>
      <c r="L41" s="2">
        <v>6</v>
      </c>
      <c r="M41" s="2">
        <v>214</v>
      </c>
      <c r="N41" s="15">
        <v>526</v>
      </c>
    </row>
    <row r="42" spans="4:14" x14ac:dyDescent="0.25">
      <c r="D42" s="68"/>
      <c r="E42" s="8" t="s">
        <v>34</v>
      </c>
      <c r="F42" s="9"/>
      <c r="G42" s="12">
        <v>594</v>
      </c>
      <c r="H42" s="14">
        <v>34</v>
      </c>
      <c r="I42" s="2">
        <v>144</v>
      </c>
      <c r="J42" s="2">
        <v>215</v>
      </c>
      <c r="K42" s="2">
        <v>196</v>
      </c>
      <c r="L42" s="2">
        <v>5</v>
      </c>
      <c r="M42" s="2">
        <v>178</v>
      </c>
      <c r="N42" s="15">
        <v>411</v>
      </c>
    </row>
    <row r="43" spans="4:14" x14ac:dyDescent="0.25">
      <c r="D43" s="68"/>
      <c r="E43" s="8" t="s">
        <v>35</v>
      </c>
      <c r="F43" s="9"/>
      <c r="G43" s="12">
        <v>65</v>
      </c>
      <c r="H43" s="14">
        <v>2</v>
      </c>
      <c r="I43" s="2">
        <v>15</v>
      </c>
      <c r="J43" s="2">
        <v>22</v>
      </c>
      <c r="K43" s="2">
        <v>26</v>
      </c>
      <c r="L43" s="2">
        <v>0</v>
      </c>
      <c r="M43" s="2">
        <v>17</v>
      </c>
      <c r="N43" s="15">
        <v>48</v>
      </c>
    </row>
    <row r="44" spans="4:14" x14ac:dyDescent="0.25">
      <c r="D44" s="68"/>
      <c r="E44" s="8" t="s">
        <v>36</v>
      </c>
      <c r="F44" s="9"/>
      <c r="G44" s="12">
        <v>67</v>
      </c>
      <c r="H44" s="14">
        <v>1</v>
      </c>
      <c r="I44" s="2">
        <v>11</v>
      </c>
      <c r="J44" s="2">
        <v>24</v>
      </c>
      <c r="K44" s="2">
        <v>31</v>
      </c>
      <c r="L44" s="2">
        <v>0</v>
      </c>
      <c r="M44" s="2">
        <v>12</v>
      </c>
      <c r="N44" s="15">
        <v>55</v>
      </c>
    </row>
    <row r="45" spans="4:14" x14ac:dyDescent="0.25">
      <c r="D45" s="68"/>
      <c r="E45" s="8" t="s">
        <v>38</v>
      </c>
      <c r="F45" s="9"/>
      <c r="G45" s="12">
        <v>18</v>
      </c>
      <c r="H45" s="14">
        <v>3</v>
      </c>
      <c r="I45" s="2">
        <v>3</v>
      </c>
      <c r="J45" s="2">
        <v>5</v>
      </c>
      <c r="K45" s="2">
        <v>6</v>
      </c>
      <c r="L45" s="2">
        <v>1</v>
      </c>
      <c r="M45" s="2">
        <v>6</v>
      </c>
      <c r="N45" s="15">
        <v>11</v>
      </c>
    </row>
    <row r="46" spans="4:14" x14ac:dyDescent="0.25">
      <c r="D46" s="68"/>
      <c r="E46" s="8" t="s">
        <v>37</v>
      </c>
      <c r="F46" s="9"/>
      <c r="G46" s="12">
        <v>2</v>
      </c>
      <c r="H46" s="14">
        <v>1</v>
      </c>
      <c r="I46" s="2">
        <v>0</v>
      </c>
      <c r="J46" s="2">
        <v>1</v>
      </c>
      <c r="K46" s="2">
        <v>0</v>
      </c>
      <c r="L46" s="2">
        <v>0</v>
      </c>
      <c r="M46" s="2">
        <v>1</v>
      </c>
      <c r="N46" s="15">
        <v>1</v>
      </c>
    </row>
    <row r="47" spans="4:14" x14ac:dyDescent="0.25">
      <c r="D47" s="68"/>
      <c r="E47" s="8" t="s">
        <v>39</v>
      </c>
      <c r="F47" s="9"/>
      <c r="G47" s="12">
        <v>0</v>
      </c>
      <c r="H47" s="14">
        <v>0</v>
      </c>
      <c r="I47" s="2">
        <v>0</v>
      </c>
      <c r="J47" s="2">
        <v>0</v>
      </c>
      <c r="K47" s="2">
        <v>0</v>
      </c>
      <c r="L47" s="2">
        <v>0</v>
      </c>
      <c r="M47" s="2">
        <v>0</v>
      </c>
      <c r="N47" s="15">
        <v>0</v>
      </c>
    </row>
    <row r="48" spans="4:14" x14ac:dyDescent="0.25">
      <c r="D48" s="67" t="s">
        <v>43</v>
      </c>
      <c r="E48" s="10" t="s">
        <v>44</v>
      </c>
      <c r="F48" s="7"/>
      <c r="G48" s="11">
        <v>309</v>
      </c>
      <c r="H48" s="13">
        <v>18</v>
      </c>
      <c r="I48" s="1">
        <v>67</v>
      </c>
      <c r="J48" s="1">
        <v>104</v>
      </c>
      <c r="K48" s="1">
        <v>116</v>
      </c>
      <c r="L48" s="1">
        <v>4</v>
      </c>
      <c r="M48" s="1">
        <v>85</v>
      </c>
      <c r="N48" s="16">
        <v>220</v>
      </c>
    </row>
    <row r="49" spans="4:14" x14ac:dyDescent="0.25">
      <c r="D49" s="68"/>
      <c r="E49" s="8" t="s">
        <v>45</v>
      </c>
      <c r="F49" s="9"/>
      <c r="G49" s="12">
        <v>149</v>
      </c>
      <c r="H49" s="14">
        <v>9</v>
      </c>
      <c r="I49" s="2">
        <v>35</v>
      </c>
      <c r="J49" s="2">
        <v>57</v>
      </c>
      <c r="K49" s="2">
        <v>48</v>
      </c>
      <c r="L49" s="2">
        <v>0</v>
      </c>
      <c r="M49" s="2">
        <v>44</v>
      </c>
      <c r="N49" s="15">
        <v>105</v>
      </c>
    </row>
    <row r="50" spans="4:14" x14ac:dyDescent="0.25">
      <c r="D50" s="68"/>
      <c r="E50" s="8" t="s">
        <v>46</v>
      </c>
      <c r="F50" s="9"/>
      <c r="G50" s="12">
        <v>160</v>
      </c>
      <c r="H50" s="14">
        <v>9</v>
      </c>
      <c r="I50" s="2">
        <v>32</v>
      </c>
      <c r="J50" s="2">
        <v>47</v>
      </c>
      <c r="K50" s="2">
        <v>68</v>
      </c>
      <c r="L50" s="2">
        <v>4</v>
      </c>
      <c r="M50" s="2">
        <v>41</v>
      </c>
      <c r="N50" s="15">
        <v>115</v>
      </c>
    </row>
    <row r="51" spans="4:14" x14ac:dyDescent="0.25">
      <c r="D51" s="68"/>
      <c r="E51" s="8" t="s">
        <v>47</v>
      </c>
      <c r="F51" s="9"/>
      <c r="G51" s="12">
        <v>1182</v>
      </c>
      <c r="H51" s="14">
        <v>111</v>
      </c>
      <c r="I51" s="2">
        <v>317</v>
      </c>
      <c r="J51" s="2">
        <v>415</v>
      </c>
      <c r="K51" s="2">
        <v>327</v>
      </c>
      <c r="L51" s="2">
        <v>12</v>
      </c>
      <c r="M51" s="2">
        <v>428</v>
      </c>
      <c r="N51" s="15">
        <v>742</v>
      </c>
    </row>
    <row r="52" spans="4:14" x14ac:dyDescent="0.25">
      <c r="D52" s="68"/>
      <c r="E52" s="8" t="s">
        <v>48</v>
      </c>
      <c r="F52" s="9"/>
      <c r="G52" s="12">
        <v>175</v>
      </c>
      <c r="H52" s="14">
        <v>12</v>
      </c>
      <c r="I52" s="2">
        <v>35</v>
      </c>
      <c r="J52" s="2">
        <v>58</v>
      </c>
      <c r="K52" s="2">
        <v>66</v>
      </c>
      <c r="L52" s="2">
        <v>4</v>
      </c>
      <c r="M52" s="2">
        <v>47</v>
      </c>
      <c r="N52" s="15">
        <v>124</v>
      </c>
    </row>
    <row r="53" spans="4:14" x14ac:dyDescent="0.25">
      <c r="D53" s="68"/>
      <c r="E53" s="8" t="s">
        <v>49</v>
      </c>
      <c r="F53" s="9"/>
      <c r="G53" s="12">
        <v>169</v>
      </c>
      <c r="H53" s="14">
        <v>12</v>
      </c>
      <c r="I53" s="2">
        <v>39</v>
      </c>
      <c r="J53" s="2">
        <v>69</v>
      </c>
      <c r="K53" s="2">
        <v>47</v>
      </c>
      <c r="L53" s="2">
        <v>2</v>
      </c>
      <c r="M53" s="2">
        <v>51</v>
      </c>
      <c r="N53" s="15">
        <v>116</v>
      </c>
    </row>
    <row r="54" spans="4:14" x14ac:dyDescent="0.25">
      <c r="D54" s="68"/>
      <c r="E54" s="8" t="s">
        <v>50</v>
      </c>
      <c r="F54" s="9"/>
      <c r="G54" s="12">
        <v>176</v>
      </c>
      <c r="H54" s="14">
        <v>15</v>
      </c>
      <c r="I54" s="2">
        <v>51</v>
      </c>
      <c r="J54" s="2">
        <v>59</v>
      </c>
      <c r="K54" s="2">
        <v>51</v>
      </c>
      <c r="L54" s="2">
        <v>0</v>
      </c>
      <c r="M54" s="2">
        <v>66</v>
      </c>
      <c r="N54" s="15">
        <v>110</v>
      </c>
    </row>
    <row r="55" spans="4:14" x14ac:dyDescent="0.25">
      <c r="D55" s="68"/>
      <c r="E55" s="8" t="s">
        <v>51</v>
      </c>
      <c r="F55" s="9"/>
      <c r="G55" s="12">
        <v>183</v>
      </c>
      <c r="H55" s="14">
        <v>23</v>
      </c>
      <c r="I55" s="2">
        <v>50</v>
      </c>
      <c r="J55" s="2">
        <v>65</v>
      </c>
      <c r="K55" s="2">
        <v>43</v>
      </c>
      <c r="L55" s="2">
        <v>2</v>
      </c>
      <c r="M55" s="2">
        <v>73</v>
      </c>
      <c r="N55" s="15">
        <v>108</v>
      </c>
    </row>
    <row r="56" spans="4:14" x14ac:dyDescent="0.25">
      <c r="D56" s="68"/>
      <c r="E56" s="8" t="s">
        <v>52</v>
      </c>
      <c r="F56" s="9"/>
      <c r="G56" s="12">
        <v>230</v>
      </c>
      <c r="H56" s="14">
        <v>22</v>
      </c>
      <c r="I56" s="2">
        <v>66</v>
      </c>
      <c r="J56" s="2">
        <v>80</v>
      </c>
      <c r="K56" s="2">
        <v>59</v>
      </c>
      <c r="L56" s="2">
        <v>3</v>
      </c>
      <c r="M56" s="2">
        <v>88</v>
      </c>
      <c r="N56" s="15">
        <v>139</v>
      </c>
    </row>
    <row r="57" spans="4:14" x14ac:dyDescent="0.25">
      <c r="D57" s="68"/>
      <c r="E57" s="8" t="s">
        <v>53</v>
      </c>
      <c r="F57" s="9"/>
      <c r="G57" s="12">
        <v>249</v>
      </c>
      <c r="H57" s="14">
        <v>27</v>
      </c>
      <c r="I57" s="2">
        <v>76</v>
      </c>
      <c r="J57" s="2">
        <v>84</v>
      </c>
      <c r="K57" s="2">
        <v>61</v>
      </c>
      <c r="L57" s="2">
        <v>1</v>
      </c>
      <c r="M57" s="2">
        <v>103</v>
      </c>
      <c r="N57" s="15">
        <v>145</v>
      </c>
    </row>
    <row r="58" spans="4:14" x14ac:dyDescent="0.25">
      <c r="D58" s="68"/>
      <c r="E58" s="8" t="s">
        <v>37</v>
      </c>
      <c r="F58" s="9"/>
      <c r="G58" s="12">
        <v>5</v>
      </c>
      <c r="H58" s="14">
        <v>1</v>
      </c>
      <c r="I58" s="2">
        <v>0</v>
      </c>
      <c r="J58" s="2">
        <v>2</v>
      </c>
      <c r="K58" s="2">
        <v>2</v>
      </c>
      <c r="L58" s="2">
        <v>0</v>
      </c>
      <c r="M58" s="2">
        <v>1</v>
      </c>
      <c r="N58" s="15">
        <v>4</v>
      </c>
    </row>
    <row r="59" spans="4:14" x14ac:dyDescent="0.25">
      <c r="D59" s="69"/>
      <c r="E59" s="35" t="s">
        <v>39</v>
      </c>
      <c r="F59" s="31"/>
      <c r="G59" s="25">
        <v>0</v>
      </c>
      <c r="H59" s="39">
        <v>0</v>
      </c>
      <c r="I59" s="6">
        <v>0</v>
      </c>
      <c r="J59" s="6">
        <v>0</v>
      </c>
      <c r="K59" s="6">
        <v>0</v>
      </c>
      <c r="L59" s="6">
        <v>0</v>
      </c>
      <c r="M59" s="6">
        <v>0</v>
      </c>
      <c r="N59" s="40">
        <v>0</v>
      </c>
    </row>
  </sheetData>
  <mergeCells count="7">
    <mergeCell ref="D34:D47"/>
    <mergeCell ref="D48:D59"/>
    <mergeCell ref="D8:F9"/>
    <mergeCell ref="D11:D18"/>
    <mergeCell ref="D19:D25"/>
    <mergeCell ref="D26:D27"/>
    <mergeCell ref="D28:D33"/>
  </mergeCells>
  <phoneticPr fontId="4"/>
  <pageMargins left="0.7" right="0.7" top="0.75" bottom="0.75" header="0.3" footer="0.3"/>
  <pageSetup paperSize="9" scale="63" pageOrder="overThenDown" orientation="landscape"/>
  <headerFooter>
    <oddFooter>&amp;CN(44)</oddFooter>
  </headerFooter>
  <rowBreaks count="1" manualBreakCount="1">
    <brk id="59" max="16383" man="1"/>
  </rowBreaks>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4:N59"/>
  <sheetViews>
    <sheetView workbookViewId="0"/>
  </sheetViews>
  <sheetFormatPr defaultColWidth="8.8984375" defaultRowHeight="12.6" x14ac:dyDescent="0.25"/>
  <cols>
    <col min="1" max="1" width="3.59765625" style="24" customWidth="1"/>
    <col min="2" max="2" width="4.59765625" style="24" customWidth="1"/>
    <col min="3" max="4" width="7.59765625" style="24" customWidth="1"/>
    <col min="5" max="5" width="16.59765625" style="24" customWidth="1"/>
    <col min="6" max="6" width="5.59765625" style="24" customWidth="1"/>
    <col min="7" max="14" width="8.59765625" style="24" customWidth="1"/>
    <col min="15" max="16384" width="8.8984375" style="24"/>
  </cols>
  <sheetData>
    <row r="4" spans="2:14" x14ac:dyDescent="0.25">
      <c r="B4" s="32" t="str">
        <f xml:space="preserve"> HYPERLINK("#'目次'!B51", "[45]")</f>
        <v>[45]</v>
      </c>
      <c r="C4" s="19" t="s">
        <v>647</v>
      </c>
    </row>
    <row r="7" spans="2:14" x14ac:dyDescent="0.25">
      <c r="C7" s="19" t="s">
        <v>11</v>
      </c>
    </row>
    <row r="8" spans="2:14" ht="25.2" x14ac:dyDescent="0.25">
      <c r="D8" s="63"/>
      <c r="E8" s="64"/>
      <c r="F8" s="64"/>
      <c r="G8" s="38" t="s">
        <v>12</v>
      </c>
      <c r="H8" s="33" t="s">
        <v>618</v>
      </c>
      <c r="I8" s="5" t="s">
        <v>619</v>
      </c>
      <c r="J8" s="5" t="s">
        <v>620</v>
      </c>
      <c r="K8" s="5" t="s">
        <v>621</v>
      </c>
      <c r="L8" s="5" t="s">
        <v>231</v>
      </c>
      <c r="M8" s="5" t="s">
        <v>622</v>
      </c>
      <c r="N8" s="29" t="s">
        <v>623</v>
      </c>
    </row>
    <row r="9" spans="2:14" x14ac:dyDescent="0.25">
      <c r="D9" s="65"/>
      <c r="E9" s="66"/>
      <c r="F9" s="66"/>
      <c r="G9" s="37"/>
      <c r="H9" s="34"/>
      <c r="I9" s="4"/>
      <c r="J9" s="4"/>
      <c r="K9" s="4"/>
      <c r="L9" s="4"/>
      <c r="M9" s="4"/>
      <c r="N9" s="26"/>
    </row>
    <row r="10" spans="2:14" x14ac:dyDescent="0.25">
      <c r="D10" s="30"/>
      <c r="E10" s="28" t="s">
        <v>12</v>
      </c>
      <c r="F10" s="36"/>
      <c r="G10" s="27">
        <v>1496</v>
      </c>
      <c r="H10" s="3">
        <v>267</v>
      </c>
      <c r="I10" s="3">
        <v>657</v>
      </c>
      <c r="J10" s="3">
        <v>398</v>
      </c>
      <c r="K10" s="3">
        <v>159</v>
      </c>
      <c r="L10" s="3">
        <v>15</v>
      </c>
      <c r="M10" s="3">
        <v>924</v>
      </c>
      <c r="N10" s="41">
        <v>557</v>
      </c>
    </row>
    <row r="11" spans="2:14" x14ac:dyDescent="0.25">
      <c r="D11" s="67" t="s">
        <v>21</v>
      </c>
      <c r="E11" s="10" t="s">
        <v>13</v>
      </c>
      <c r="F11" s="7"/>
      <c r="G11" s="11">
        <v>64</v>
      </c>
      <c r="H11" s="13">
        <v>12</v>
      </c>
      <c r="I11" s="1">
        <v>24</v>
      </c>
      <c r="J11" s="1">
        <v>17</v>
      </c>
      <c r="K11" s="1">
        <v>10</v>
      </c>
      <c r="L11" s="1">
        <v>1</v>
      </c>
      <c r="M11" s="1">
        <v>36</v>
      </c>
      <c r="N11" s="16">
        <v>27</v>
      </c>
    </row>
    <row r="12" spans="2:14" x14ac:dyDescent="0.25">
      <c r="D12" s="68"/>
      <c r="E12" s="8" t="s">
        <v>14</v>
      </c>
      <c r="F12" s="9"/>
      <c r="G12" s="12">
        <v>120</v>
      </c>
      <c r="H12" s="14">
        <v>29</v>
      </c>
      <c r="I12" s="2">
        <v>46</v>
      </c>
      <c r="J12" s="2">
        <v>34</v>
      </c>
      <c r="K12" s="2">
        <v>11</v>
      </c>
      <c r="L12" s="2">
        <v>0</v>
      </c>
      <c r="M12" s="2">
        <v>75</v>
      </c>
      <c r="N12" s="15">
        <v>45</v>
      </c>
    </row>
    <row r="13" spans="2:14" x14ac:dyDescent="0.25">
      <c r="D13" s="68"/>
      <c r="E13" s="8" t="s">
        <v>15</v>
      </c>
      <c r="F13" s="9"/>
      <c r="G13" s="12">
        <v>417</v>
      </c>
      <c r="H13" s="14">
        <v>71</v>
      </c>
      <c r="I13" s="2">
        <v>196</v>
      </c>
      <c r="J13" s="2">
        <v>107</v>
      </c>
      <c r="K13" s="2">
        <v>38</v>
      </c>
      <c r="L13" s="2">
        <v>5</v>
      </c>
      <c r="M13" s="2">
        <v>267</v>
      </c>
      <c r="N13" s="15">
        <v>145</v>
      </c>
    </row>
    <row r="14" spans="2:14" x14ac:dyDescent="0.25">
      <c r="D14" s="68"/>
      <c r="E14" s="8" t="s">
        <v>16</v>
      </c>
      <c r="F14" s="9"/>
      <c r="G14" s="12">
        <v>308</v>
      </c>
      <c r="H14" s="14">
        <v>59</v>
      </c>
      <c r="I14" s="2">
        <v>120</v>
      </c>
      <c r="J14" s="2">
        <v>89</v>
      </c>
      <c r="K14" s="2">
        <v>35</v>
      </c>
      <c r="L14" s="2">
        <v>5</v>
      </c>
      <c r="M14" s="2">
        <v>179</v>
      </c>
      <c r="N14" s="15">
        <v>124</v>
      </c>
    </row>
    <row r="15" spans="2:14" x14ac:dyDescent="0.25">
      <c r="D15" s="68"/>
      <c r="E15" s="8" t="s">
        <v>17</v>
      </c>
      <c r="F15" s="9"/>
      <c r="G15" s="12">
        <v>220</v>
      </c>
      <c r="H15" s="14">
        <v>33</v>
      </c>
      <c r="I15" s="2">
        <v>111</v>
      </c>
      <c r="J15" s="2">
        <v>59</v>
      </c>
      <c r="K15" s="2">
        <v>16</v>
      </c>
      <c r="L15" s="2">
        <v>1</v>
      </c>
      <c r="M15" s="2">
        <v>144</v>
      </c>
      <c r="N15" s="15">
        <v>75</v>
      </c>
    </row>
    <row r="16" spans="2:14" x14ac:dyDescent="0.25">
      <c r="D16" s="68"/>
      <c r="E16" s="8" t="s">
        <v>18</v>
      </c>
      <c r="F16" s="9"/>
      <c r="G16" s="12">
        <v>99</v>
      </c>
      <c r="H16" s="14">
        <v>13</v>
      </c>
      <c r="I16" s="2">
        <v>45</v>
      </c>
      <c r="J16" s="2">
        <v>27</v>
      </c>
      <c r="K16" s="2">
        <v>13</v>
      </c>
      <c r="L16" s="2">
        <v>1</v>
      </c>
      <c r="M16" s="2">
        <v>58</v>
      </c>
      <c r="N16" s="15">
        <v>40</v>
      </c>
    </row>
    <row r="17" spans="4:14" x14ac:dyDescent="0.25">
      <c r="D17" s="68"/>
      <c r="E17" s="8" t="s">
        <v>19</v>
      </c>
      <c r="F17" s="9"/>
      <c r="G17" s="12">
        <v>48</v>
      </c>
      <c r="H17" s="14">
        <v>9</v>
      </c>
      <c r="I17" s="2">
        <v>18</v>
      </c>
      <c r="J17" s="2">
        <v>13</v>
      </c>
      <c r="K17" s="2">
        <v>7</v>
      </c>
      <c r="L17" s="2">
        <v>1</v>
      </c>
      <c r="M17" s="2">
        <v>27</v>
      </c>
      <c r="N17" s="15">
        <v>20</v>
      </c>
    </row>
    <row r="18" spans="4:14" x14ac:dyDescent="0.25">
      <c r="D18" s="68"/>
      <c r="E18" s="8" t="s">
        <v>20</v>
      </c>
      <c r="F18" s="9"/>
      <c r="G18" s="12">
        <v>220</v>
      </c>
      <c r="H18" s="14">
        <v>41</v>
      </c>
      <c r="I18" s="2">
        <v>97</v>
      </c>
      <c r="J18" s="2">
        <v>52</v>
      </c>
      <c r="K18" s="2">
        <v>29</v>
      </c>
      <c r="L18" s="2">
        <v>1</v>
      </c>
      <c r="M18" s="2">
        <v>138</v>
      </c>
      <c r="N18" s="15">
        <v>81</v>
      </c>
    </row>
    <row r="19" spans="4:14" x14ac:dyDescent="0.25">
      <c r="D19" s="67" t="s">
        <v>22</v>
      </c>
      <c r="E19" s="10" t="s">
        <v>23</v>
      </c>
      <c r="F19" s="7"/>
      <c r="G19" s="11">
        <v>327</v>
      </c>
      <c r="H19" s="13">
        <v>56</v>
      </c>
      <c r="I19" s="1">
        <v>144</v>
      </c>
      <c r="J19" s="1">
        <v>86</v>
      </c>
      <c r="K19" s="1">
        <v>39</v>
      </c>
      <c r="L19" s="1">
        <v>2</v>
      </c>
      <c r="M19" s="1">
        <v>200</v>
      </c>
      <c r="N19" s="16">
        <v>125</v>
      </c>
    </row>
    <row r="20" spans="4:14" x14ac:dyDescent="0.25">
      <c r="D20" s="68"/>
      <c r="E20" s="8" t="s">
        <v>24</v>
      </c>
      <c r="F20" s="9"/>
      <c r="G20" s="12">
        <v>54</v>
      </c>
      <c r="H20" s="14">
        <v>11</v>
      </c>
      <c r="I20" s="2">
        <v>21</v>
      </c>
      <c r="J20" s="2">
        <v>18</v>
      </c>
      <c r="K20" s="2">
        <v>4</v>
      </c>
      <c r="L20" s="2">
        <v>0</v>
      </c>
      <c r="M20" s="2">
        <v>32</v>
      </c>
      <c r="N20" s="15">
        <v>22</v>
      </c>
    </row>
    <row r="21" spans="4:14" x14ac:dyDescent="0.25">
      <c r="D21" s="68"/>
      <c r="E21" s="8" t="s">
        <v>25</v>
      </c>
      <c r="F21" s="9"/>
      <c r="G21" s="12">
        <v>273</v>
      </c>
      <c r="H21" s="14">
        <v>45</v>
      </c>
      <c r="I21" s="2">
        <v>123</v>
      </c>
      <c r="J21" s="2">
        <v>68</v>
      </c>
      <c r="K21" s="2">
        <v>35</v>
      </c>
      <c r="L21" s="2">
        <v>2</v>
      </c>
      <c r="M21" s="2">
        <v>168</v>
      </c>
      <c r="N21" s="15">
        <v>103</v>
      </c>
    </row>
    <row r="22" spans="4:14" x14ac:dyDescent="0.25">
      <c r="D22" s="68"/>
      <c r="E22" s="8" t="s">
        <v>26</v>
      </c>
      <c r="F22" s="9"/>
      <c r="G22" s="12">
        <v>1023</v>
      </c>
      <c r="H22" s="14">
        <v>185</v>
      </c>
      <c r="I22" s="2">
        <v>453</v>
      </c>
      <c r="J22" s="2">
        <v>273</v>
      </c>
      <c r="K22" s="2">
        <v>100</v>
      </c>
      <c r="L22" s="2">
        <v>12</v>
      </c>
      <c r="M22" s="2">
        <v>638</v>
      </c>
      <c r="N22" s="15">
        <v>373</v>
      </c>
    </row>
    <row r="23" spans="4:14" x14ac:dyDescent="0.25">
      <c r="D23" s="68"/>
      <c r="E23" s="8" t="s">
        <v>27</v>
      </c>
      <c r="F23" s="9"/>
      <c r="G23" s="12">
        <v>654</v>
      </c>
      <c r="H23" s="14">
        <v>113</v>
      </c>
      <c r="I23" s="2">
        <v>299</v>
      </c>
      <c r="J23" s="2">
        <v>175</v>
      </c>
      <c r="K23" s="2">
        <v>59</v>
      </c>
      <c r="L23" s="2">
        <v>8</v>
      </c>
      <c r="M23" s="2">
        <v>412</v>
      </c>
      <c r="N23" s="15">
        <v>234</v>
      </c>
    </row>
    <row r="24" spans="4:14" x14ac:dyDescent="0.25">
      <c r="D24" s="68"/>
      <c r="E24" s="8" t="s">
        <v>28</v>
      </c>
      <c r="F24" s="9"/>
      <c r="G24" s="12">
        <v>369</v>
      </c>
      <c r="H24" s="14">
        <v>72</v>
      </c>
      <c r="I24" s="2">
        <v>154</v>
      </c>
      <c r="J24" s="2">
        <v>98</v>
      </c>
      <c r="K24" s="2">
        <v>41</v>
      </c>
      <c r="L24" s="2">
        <v>4</v>
      </c>
      <c r="M24" s="2">
        <v>226</v>
      </c>
      <c r="N24" s="15">
        <v>139</v>
      </c>
    </row>
    <row r="25" spans="4:14" x14ac:dyDescent="0.25">
      <c r="D25" s="68"/>
      <c r="E25" s="8" t="s">
        <v>29</v>
      </c>
      <c r="F25" s="9"/>
      <c r="G25" s="12">
        <v>146</v>
      </c>
      <c r="H25" s="14">
        <v>26</v>
      </c>
      <c r="I25" s="2">
        <v>60</v>
      </c>
      <c r="J25" s="2">
        <v>39</v>
      </c>
      <c r="K25" s="2">
        <v>20</v>
      </c>
      <c r="L25" s="2">
        <v>1</v>
      </c>
      <c r="M25" s="2">
        <v>86</v>
      </c>
      <c r="N25" s="15">
        <v>59</v>
      </c>
    </row>
    <row r="26" spans="4:14" x14ac:dyDescent="0.25">
      <c r="D26" s="67" t="s">
        <v>30</v>
      </c>
      <c r="E26" s="10" t="s">
        <v>31</v>
      </c>
      <c r="F26" s="7"/>
      <c r="G26" s="11">
        <v>750</v>
      </c>
      <c r="H26" s="13">
        <v>162</v>
      </c>
      <c r="I26" s="1">
        <v>327</v>
      </c>
      <c r="J26" s="1">
        <v>186</v>
      </c>
      <c r="K26" s="1">
        <v>66</v>
      </c>
      <c r="L26" s="1">
        <v>9</v>
      </c>
      <c r="M26" s="1">
        <v>489</v>
      </c>
      <c r="N26" s="16">
        <v>252</v>
      </c>
    </row>
    <row r="27" spans="4:14" x14ac:dyDescent="0.25">
      <c r="D27" s="68"/>
      <c r="E27" s="8" t="s">
        <v>32</v>
      </c>
      <c r="F27" s="9"/>
      <c r="G27" s="12">
        <v>746</v>
      </c>
      <c r="H27" s="14">
        <v>105</v>
      </c>
      <c r="I27" s="2">
        <v>330</v>
      </c>
      <c r="J27" s="2">
        <v>212</v>
      </c>
      <c r="K27" s="2">
        <v>93</v>
      </c>
      <c r="L27" s="2">
        <v>6</v>
      </c>
      <c r="M27" s="2">
        <v>435</v>
      </c>
      <c r="N27" s="15">
        <v>305</v>
      </c>
    </row>
    <row r="28" spans="4:14" x14ac:dyDescent="0.25">
      <c r="D28" s="67" t="s">
        <v>33</v>
      </c>
      <c r="E28" s="10" t="s">
        <v>34</v>
      </c>
      <c r="F28" s="7"/>
      <c r="G28" s="11">
        <v>1182</v>
      </c>
      <c r="H28" s="13">
        <v>239</v>
      </c>
      <c r="I28" s="1">
        <v>522</v>
      </c>
      <c r="J28" s="1">
        <v>299</v>
      </c>
      <c r="K28" s="1">
        <v>109</v>
      </c>
      <c r="L28" s="1">
        <v>13</v>
      </c>
      <c r="M28" s="1">
        <v>761</v>
      </c>
      <c r="N28" s="16">
        <v>408</v>
      </c>
    </row>
    <row r="29" spans="4:14" x14ac:dyDescent="0.25">
      <c r="D29" s="68"/>
      <c r="E29" s="8" t="s">
        <v>35</v>
      </c>
      <c r="F29" s="9"/>
      <c r="G29" s="12">
        <v>137</v>
      </c>
      <c r="H29" s="14">
        <v>7</v>
      </c>
      <c r="I29" s="2">
        <v>56</v>
      </c>
      <c r="J29" s="2">
        <v>49</v>
      </c>
      <c r="K29" s="2">
        <v>24</v>
      </c>
      <c r="L29" s="2">
        <v>1</v>
      </c>
      <c r="M29" s="2">
        <v>63</v>
      </c>
      <c r="N29" s="15">
        <v>73</v>
      </c>
    </row>
    <row r="30" spans="4:14" x14ac:dyDescent="0.25">
      <c r="D30" s="68"/>
      <c r="E30" s="8" t="s">
        <v>36</v>
      </c>
      <c r="F30" s="9"/>
      <c r="G30" s="12">
        <v>129</v>
      </c>
      <c r="H30" s="14">
        <v>14</v>
      </c>
      <c r="I30" s="2">
        <v>62</v>
      </c>
      <c r="J30" s="2">
        <v>35</v>
      </c>
      <c r="K30" s="2">
        <v>17</v>
      </c>
      <c r="L30" s="2">
        <v>1</v>
      </c>
      <c r="M30" s="2">
        <v>76</v>
      </c>
      <c r="N30" s="15">
        <v>52</v>
      </c>
    </row>
    <row r="31" spans="4:14" x14ac:dyDescent="0.25">
      <c r="D31" s="68"/>
      <c r="E31" s="8" t="s">
        <v>37</v>
      </c>
      <c r="F31" s="9"/>
      <c r="G31" s="12">
        <v>5</v>
      </c>
      <c r="H31" s="14">
        <v>1</v>
      </c>
      <c r="I31" s="2">
        <v>1</v>
      </c>
      <c r="J31" s="2">
        <v>0</v>
      </c>
      <c r="K31" s="2">
        <v>3</v>
      </c>
      <c r="L31" s="2">
        <v>0</v>
      </c>
      <c r="M31" s="2">
        <v>2</v>
      </c>
      <c r="N31" s="15">
        <v>3</v>
      </c>
    </row>
    <row r="32" spans="4:14" x14ac:dyDescent="0.25">
      <c r="D32" s="68"/>
      <c r="E32" s="8" t="s">
        <v>38</v>
      </c>
      <c r="F32" s="9"/>
      <c r="G32" s="12">
        <v>43</v>
      </c>
      <c r="H32" s="14">
        <v>6</v>
      </c>
      <c r="I32" s="2">
        <v>16</v>
      </c>
      <c r="J32" s="2">
        <v>15</v>
      </c>
      <c r="K32" s="2">
        <v>6</v>
      </c>
      <c r="L32" s="2">
        <v>0</v>
      </c>
      <c r="M32" s="2">
        <v>22</v>
      </c>
      <c r="N32" s="15">
        <v>21</v>
      </c>
    </row>
    <row r="33" spans="4:14" x14ac:dyDescent="0.25">
      <c r="D33" s="68"/>
      <c r="E33" s="8" t="s">
        <v>39</v>
      </c>
      <c r="F33" s="9"/>
      <c r="G33" s="12">
        <v>0</v>
      </c>
      <c r="H33" s="14">
        <v>0</v>
      </c>
      <c r="I33" s="2">
        <v>0</v>
      </c>
      <c r="J33" s="2">
        <v>0</v>
      </c>
      <c r="K33" s="2">
        <v>0</v>
      </c>
      <c r="L33" s="2">
        <v>0</v>
      </c>
      <c r="M33" s="2">
        <v>0</v>
      </c>
      <c r="N33" s="15">
        <v>0</v>
      </c>
    </row>
    <row r="34" spans="4:14" x14ac:dyDescent="0.25">
      <c r="D34" s="67" t="s">
        <v>40</v>
      </c>
      <c r="E34" s="10" t="s">
        <v>41</v>
      </c>
      <c r="F34" s="7"/>
      <c r="G34" s="11">
        <v>750</v>
      </c>
      <c r="H34" s="13">
        <v>162</v>
      </c>
      <c r="I34" s="1">
        <v>327</v>
      </c>
      <c r="J34" s="1">
        <v>186</v>
      </c>
      <c r="K34" s="1">
        <v>66</v>
      </c>
      <c r="L34" s="1">
        <v>9</v>
      </c>
      <c r="M34" s="1">
        <v>489</v>
      </c>
      <c r="N34" s="16">
        <v>252</v>
      </c>
    </row>
    <row r="35" spans="4:14" x14ac:dyDescent="0.25">
      <c r="D35" s="68"/>
      <c r="E35" s="8" t="s">
        <v>34</v>
      </c>
      <c r="F35" s="9"/>
      <c r="G35" s="12">
        <v>588</v>
      </c>
      <c r="H35" s="14">
        <v>149</v>
      </c>
      <c r="I35" s="2">
        <v>264</v>
      </c>
      <c r="J35" s="2">
        <v>128</v>
      </c>
      <c r="K35" s="2">
        <v>40</v>
      </c>
      <c r="L35" s="2">
        <v>7</v>
      </c>
      <c r="M35" s="2">
        <v>413</v>
      </c>
      <c r="N35" s="15">
        <v>168</v>
      </c>
    </row>
    <row r="36" spans="4:14" x14ac:dyDescent="0.25">
      <c r="D36" s="68"/>
      <c r="E36" s="8" t="s">
        <v>35</v>
      </c>
      <c r="F36" s="9"/>
      <c r="G36" s="12">
        <v>72</v>
      </c>
      <c r="H36" s="14">
        <v>4</v>
      </c>
      <c r="I36" s="2">
        <v>23</v>
      </c>
      <c r="J36" s="2">
        <v>30</v>
      </c>
      <c r="K36" s="2">
        <v>14</v>
      </c>
      <c r="L36" s="2">
        <v>1</v>
      </c>
      <c r="M36" s="2">
        <v>27</v>
      </c>
      <c r="N36" s="15">
        <v>44</v>
      </c>
    </row>
    <row r="37" spans="4:14" x14ac:dyDescent="0.25">
      <c r="D37" s="68"/>
      <c r="E37" s="8" t="s">
        <v>36</v>
      </c>
      <c r="F37" s="9"/>
      <c r="G37" s="12">
        <v>62</v>
      </c>
      <c r="H37" s="14">
        <v>5</v>
      </c>
      <c r="I37" s="2">
        <v>31</v>
      </c>
      <c r="J37" s="2">
        <v>19</v>
      </c>
      <c r="K37" s="2">
        <v>6</v>
      </c>
      <c r="L37" s="2">
        <v>1</v>
      </c>
      <c r="M37" s="2">
        <v>36</v>
      </c>
      <c r="N37" s="15">
        <v>25</v>
      </c>
    </row>
    <row r="38" spans="4:14" x14ac:dyDescent="0.25">
      <c r="D38" s="68"/>
      <c r="E38" s="8" t="s">
        <v>38</v>
      </c>
      <c r="F38" s="9"/>
      <c r="G38" s="12">
        <v>25</v>
      </c>
      <c r="H38" s="14">
        <v>4</v>
      </c>
      <c r="I38" s="2">
        <v>9</v>
      </c>
      <c r="J38" s="2">
        <v>9</v>
      </c>
      <c r="K38" s="2">
        <v>3</v>
      </c>
      <c r="L38" s="2">
        <v>0</v>
      </c>
      <c r="M38" s="2">
        <v>13</v>
      </c>
      <c r="N38" s="15">
        <v>12</v>
      </c>
    </row>
    <row r="39" spans="4:14" x14ac:dyDescent="0.25">
      <c r="D39" s="68"/>
      <c r="E39" s="8" t="s">
        <v>37</v>
      </c>
      <c r="F39" s="9"/>
      <c r="G39" s="12">
        <v>3</v>
      </c>
      <c r="H39" s="14">
        <v>0</v>
      </c>
      <c r="I39" s="2">
        <v>0</v>
      </c>
      <c r="J39" s="2">
        <v>0</v>
      </c>
      <c r="K39" s="2">
        <v>3</v>
      </c>
      <c r="L39" s="2">
        <v>0</v>
      </c>
      <c r="M39" s="2">
        <v>0</v>
      </c>
      <c r="N39" s="15">
        <v>3</v>
      </c>
    </row>
    <row r="40" spans="4:14" x14ac:dyDescent="0.25">
      <c r="D40" s="68"/>
      <c r="E40" s="8" t="s">
        <v>39</v>
      </c>
      <c r="F40" s="9"/>
      <c r="G40" s="12">
        <v>0</v>
      </c>
      <c r="H40" s="14">
        <v>0</v>
      </c>
      <c r="I40" s="2">
        <v>0</v>
      </c>
      <c r="J40" s="2">
        <v>0</v>
      </c>
      <c r="K40" s="2">
        <v>0</v>
      </c>
      <c r="L40" s="2">
        <v>0</v>
      </c>
      <c r="M40" s="2">
        <v>0</v>
      </c>
      <c r="N40" s="15">
        <v>0</v>
      </c>
    </row>
    <row r="41" spans="4:14" x14ac:dyDescent="0.25">
      <c r="D41" s="68"/>
      <c r="E41" s="8" t="s">
        <v>42</v>
      </c>
      <c r="F41" s="9"/>
      <c r="G41" s="12">
        <v>746</v>
      </c>
      <c r="H41" s="14">
        <v>105</v>
      </c>
      <c r="I41" s="2">
        <v>330</v>
      </c>
      <c r="J41" s="2">
        <v>212</v>
      </c>
      <c r="K41" s="2">
        <v>93</v>
      </c>
      <c r="L41" s="2">
        <v>6</v>
      </c>
      <c r="M41" s="2">
        <v>435</v>
      </c>
      <c r="N41" s="15">
        <v>305</v>
      </c>
    </row>
    <row r="42" spans="4:14" x14ac:dyDescent="0.25">
      <c r="D42" s="68"/>
      <c r="E42" s="8" t="s">
        <v>34</v>
      </c>
      <c r="F42" s="9"/>
      <c r="G42" s="12">
        <v>594</v>
      </c>
      <c r="H42" s="14">
        <v>90</v>
      </c>
      <c r="I42" s="2">
        <v>258</v>
      </c>
      <c r="J42" s="2">
        <v>171</v>
      </c>
      <c r="K42" s="2">
        <v>69</v>
      </c>
      <c r="L42" s="2">
        <v>6</v>
      </c>
      <c r="M42" s="2">
        <v>348</v>
      </c>
      <c r="N42" s="15">
        <v>240</v>
      </c>
    </row>
    <row r="43" spans="4:14" x14ac:dyDescent="0.25">
      <c r="D43" s="68"/>
      <c r="E43" s="8" t="s">
        <v>35</v>
      </c>
      <c r="F43" s="9"/>
      <c r="G43" s="12">
        <v>65</v>
      </c>
      <c r="H43" s="14">
        <v>3</v>
      </c>
      <c r="I43" s="2">
        <v>33</v>
      </c>
      <c r="J43" s="2">
        <v>19</v>
      </c>
      <c r="K43" s="2">
        <v>10</v>
      </c>
      <c r="L43" s="2">
        <v>0</v>
      </c>
      <c r="M43" s="2">
        <v>36</v>
      </c>
      <c r="N43" s="15">
        <v>29</v>
      </c>
    </row>
    <row r="44" spans="4:14" x14ac:dyDescent="0.25">
      <c r="D44" s="68"/>
      <c r="E44" s="8" t="s">
        <v>36</v>
      </c>
      <c r="F44" s="9"/>
      <c r="G44" s="12">
        <v>67</v>
      </c>
      <c r="H44" s="14">
        <v>9</v>
      </c>
      <c r="I44" s="2">
        <v>31</v>
      </c>
      <c r="J44" s="2">
        <v>16</v>
      </c>
      <c r="K44" s="2">
        <v>11</v>
      </c>
      <c r="L44" s="2">
        <v>0</v>
      </c>
      <c r="M44" s="2">
        <v>40</v>
      </c>
      <c r="N44" s="15">
        <v>27</v>
      </c>
    </row>
    <row r="45" spans="4:14" x14ac:dyDescent="0.25">
      <c r="D45" s="68"/>
      <c r="E45" s="8" t="s">
        <v>38</v>
      </c>
      <c r="F45" s="9"/>
      <c r="G45" s="12">
        <v>18</v>
      </c>
      <c r="H45" s="14">
        <v>2</v>
      </c>
      <c r="I45" s="2">
        <v>7</v>
      </c>
      <c r="J45" s="2">
        <v>6</v>
      </c>
      <c r="K45" s="2">
        <v>3</v>
      </c>
      <c r="L45" s="2">
        <v>0</v>
      </c>
      <c r="M45" s="2">
        <v>9</v>
      </c>
      <c r="N45" s="15">
        <v>9</v>
      </c>
    </row>
    <row r="46" spans="4:14" x14ac:dyDescent="0.25">
      <c r="D46" s="68"/>
      <c r="E46" s="8" t="s">
        <v>37</v>
      </c>
      <c r="F46" s="9"/>
      <c r="G46" s="12">
        <v>2</v>
      </c>
      <c r="H46" s="14">
        <v>1</v>
      </c>
      <c r="I46" s="2">
        <v>1</v>
      </c>
      <c r="J46" s="2">
        <v>0</v>
      </c>
      <c r="K46" s="2">
        <v>0</v>
      </c>
      <c r="L46" s="2">
        <v>0</v>
      </c>
      <c r="M46" s="2">
        <v>2</v>
      </c>
      <c r="N46" s="15">
        <v>0</v>
      </c>
    </row>
    <row r="47" spans="4:14" x14ac:dyDescent="0.25">
      <c r="D47" s="68"/>
      <c r="E47" s="8" t="s">
        <v>39</v>
      </c>
      <c r="F47" s="9"/>
      <c r="G47" s="12">
        <v>0</v>
      </c>
      <c r="H47" s="14">
        <v>0</v>
      </c>
      <c r="I47" s="2">
        <v>0</v>
      </c>
      <c r="J47" s="2">
        <v>0</v>
      </c>
      <c r="K47" s="2">
        <v>0</v>
      </c>
      <c r="L47" s="2">
        <v>0</v>
      </c>
      <c r="M47" s="2">
        <v>0</v>
      </c>
      <c r="N47" s="15">
        <v>0</v>
      </c>
    </row>
    <row r="48" spans="4:14" x14ac:dyDescent="0.25">
      <c r="D48" s="67" t="s">
        <v>43</v>
      </c>
      <c r="E48" s="10" t="s">
        <v>44</v>
      </c>
      <c r="F48" s="7"/>
      <c r="G48" s="11">
        <v>309</v>
      </c>
      <c r="H48" s="13">
        <v>27</v>
      </c>
      <c r="I48" s="1">
        <v>134</v>
      </c>
      <c r="J48" s="1">
        <v>99</v>
      </c>
      <c r="K48" s="1">
        <v>47</v>
      </c>
      <c r="L48" s="1">
        <v>2</v>
      </c>
      <c r="M48" s="1">
        <v>161</v>
      </c>
      <c r="N48" s="16">
        <v>146</v>
      </c>
    </row>
    <row r="49" spans="4:14" x14ac:dyDescent="0.25">
      <c r="D49" s="68"/>
      <c r="E49" s="8" t="s">
        <v>45</v>
      </c>
      <c r="F49" s="9"/>
      <c r="G49" s="12">
        <v>149</v>
      </c>
      <c r="H49" s="14">
        <v>12</v>
      </c>
      <c r="I49" s="2">
        <v>62</v>
      </c>
      <c r="J49" s="2">
        <v>52</v>
      </c>
      <c r="K49" s="2">
        <v>23</v>
      </c>
      <c r="L49" s="2">
        <v>0</v>
      </c>
      <c r="M49" s="2">
        <v>74</v>
      </c>
      <c r="N49" s="15">
        <v>75</v>
      </c>
    </row>
    <row r="50" spans="4:14" x14ac:dyDescent="0.25">
      <c r="D50" s="68"/>
      <c r="E50" s="8" t="s">
        <v>46</v>
      </c>
      <c r="F50" s="9"/>
      <c r="G50" s="12">
        <v>160</v>
      </c>
      <c r="H50" s="14">
        <v>15</v>
      </c>
      <c r="I50" s="2">
        <v>72</v>
      </c>
      <c r="J50" s="2">
        <v>47</v>
      </c>
      <c r="K50" s="2">
        <v>24</v>
      </c>
      <c r="L50" s="2">
        <v>2</v>
      </c>
      <c r="M50" s="2">
        <v>87</v>
      </c>
      <c r="N50" s="15">
        <v>71</v>
      </c>
    </row>
    <row r="51" spans="4:14" x14ac:dyDescent="0.25">
      <c r="D51" s="68"/>
      <c r="E51" s="8" t="s">
        <v>47</v>
      </c>
      <c r="F51" s="9"/>
      <c r="G51" s="12">
        <v>1182</v>
      </c>
      <c r="H51" s="14">
        <v>239</v>
      </c>
      <c r="I51" s="2">
        <v>522</v>
      </c>
      <c r="J51" s="2">
        <v>299</v>
      </c>
      <c r="K51" s="2">
        <v>109</v>
      </c>
      <c r="L51" s="2">
        <v>13</v>
      </c>
      <c r="M51" s="2">
        <v>761</v>
      </c>
      <c r="N51" s="15">
        <v>408</v>
      </c>
    </row>
    <row r="52" spans="4:14" x14ac:dyDescent="0.25">
      <c r="D52" s="68"/>
      <c r="E52" s="8" t="s">
        <v>48</v>
      </c>
      <c r="F52" s="9"/>
      <c r="G52" s="12">
        <v>175</v>
      </c>
      <c r="H52" s="14">
        <v>30</v>
      </c>
      <c r="I52" s="2">
        <v>72</v>
      </c>
      <c r="J52" s="2">
        <v>51</v>
      </c>
      <c r="K52" s="2">
        <v>17</v>
      </c>
      <c r="L52" s="2">
        <v>5</v>
      </c>
      <c r="M52" s="2">
        <v>102</v>
      </c>
      <c r="N52" s="15">
        <v>68</v>
      </c>
    </row>
    <row r="53" spans="4:14" x14ac:dyDescent="0.25">
      <c r="D53" s="68"/>
      <c r="E53" s="8" t="s">
        <v>49</v>
      </c>
      <c r="F53" s="9"/>
      <c r="G53" s="12">
        <v>169</v>
      </c>
      <c r="H53" s="14">
        <v>28</v>
      </c>
      <c r="I53" s="2">
        <v>84</v>
      </c>
      <c r="J53" s="2">
        <v>42</v>
      </c>
      <c r="K53" s="2">
        <v>13</v>
      </c>
      <c r="L53" s="2">
        <v>2</v>
      </c>
      <c r="M53" s="2">
        <v>112</v>
      </c>
      <c r="N53" s="15">
        <v>55</v>
      </c>
    </row>
    <row r="54" spans="4:14" x14ac:dyDescent="0.25">
      <c r="D54" s="68"/>
      <c r="E54" s="8" t="s">
        <v>50</v>
      </c>
      <c r="F54" s="9"/>
      <c r="G54" s="12">
        <v>176</v>
      </c>
      <c r="H54" s="14">
        <v>30</v>
      </c>
      <c r="I54" s="2">
        <v>82</v>
      </c>
      <c r="J54" s="2">
        <v>46</v>
      </c>
      <c r="K54" s="2">
        <v>18</v>
      </c>
      <c r="L54" s="2">
        <v>0</v>
      </c>
      <c r="M54" s="2">
        <v>112</v>
      </c>
      <c r="N54" s="15">
        <v>64</v>
      </c>
    </row>
    <row r="55" spans="4:14" x14ac:dyDescent="0.25">
      <c r="D55" s="68"/>
      <c r="E55" s="8" t="s">
        <v>51</v>
      </c>
      <c r="F55" s="9"/>
      <c r="G55" s="12">
        <v>183</v>
      </c>
      <c r="H55" s="14">
        <v>41</v>
      </c>
      <c r="I55" s="2">
        <v>77</v>
      </c>
      <c r="J55" s="2">
        <v>44</v>
      </c>
      <c r="K55" s="2">
        <v>18</v>
      </c>
      <c r="L55" s="2">
        <v>3</v>
      </c>
      <c r="M55" s="2">
        <v>118</v>
      </c>
      <c r="N55" s="15">
        <v>62</v>
      </c>
    </row>
    <row r="56" spans="4:14" x14ac:dyDescent="0.25">
      <c r="D56" s="68"/>
      <c r="E56" s="8" t="s">
        <v>52</v>
      </c>
      <c r="F56" s="9"/>
      <c r="G56" s="12">
        <v>230</v>
      </c>
      <c r="H56" s="14">
        <v>50</v>
      </c>
      <c r="I56" s="2">
        <v>113</v>
      </c>
      <c r="J56" s="2">
        <v>46</v>
      </c>
      <c r="K56" s="2">
        <v>19</v>
      </c>
      <c r="L56" s="2">
        <v>2</v>
      </c>
      <c r="M56" s="2">
        <v>163</v>
      </c>
      <c r="N56" s="15">
        <v>65</v>
      </c>
    </row>
    <row r="57" spans="4:14" x14ac:dyDescent="0.25">
      <c r="D57" s="68"/>
      <c r="E57" s="8" t="s">
        <v>53</v>
      </c>
      <c r="F57" s="9"/>
      <c r="G57" s="12">
        <v>249</v>
      </c>
      <c r="H57" s="14">
        <v>60</v>
      </c>
      <c r="I57" s="2">
        <v>94</v>
      </c>
      <c r="J57" s="2">
        <v>70</v>
      </c>
      <c r="K57" s="2">
        <v>24</v>
      </c>
      <c r="L57" s="2">
        <v>1</v>
      </c>
      <c r="M57" s="2">
        <v>154</v>
      </c>
      <c r="N57" s="15">
        <v>94</v>
      </c>
    </row>
    <row r="58" spans="4:14" x14ac:dyDescent="0.25">
      <c r="D58" s="68"/>
      <c r="E58" s="8" t="s">
        <v>37</v>
      </c>
      <c r="F58" s="9"/>
      <c r="G58" s="12">
        <v>5</v>
      </c>
      <c r="H58" s="14">
        <v>1</v>
      </c>
      <c r="I58" s="2">
        <v>1</v>
      </c>
      <c r="J58" s="2">
        <v>0</v>
      </c>
      <c r="K58" s="2">
        <v>3</v>
      </c>
      <c r="L58" s="2">
        <v>0</v>
      </c>
      <c r="M58" s="2">
        <v>2</v>
      </c>
      <c r="N58" s="15">
        <v>3</v>
      </c>
    </row>
    <row r="59" spans="4:14" x14ac:dyDescent="0.25">
      <c r="D59" s="69"/>
      <c r="E59" s="35" t="s">
        <v>39</v>
      </c>
      <c r="F59" s="31"/>
      <c r="G59" s="25">
        <v>0</v>
      </c>
      <c r="H59" s="39">
        <v>0</v>
      </c>
      <c r="I59" s="6">
        <v>0</v>
      </c>
      <c r="J59" s="6">
        <v>0</v>
      </c>
      <c r="K59" s="6">
        <v>0</v>
      </c>
      <c r="L59" s="6">
        <v>0</v>
      </c>
      <c r="M59" s="6">
        <v>0</v>
      </c>
      <c r="N59" s="40">
        <v>0</v>
      </c>
    </row>
  </sheetData>
  <mergeCells count="7">
    <mergeCell ref="D34:D47"/>
    <mergeCell ref="D48:D59"/>
    <mergeCell ref="D8:F9"/>
    <mergeCell ref="D11:D18"/>
    <mergeCell ref="D19:D25"/>
    <mergeCell ref="D26:D27"/>
    <mergeCell ref="D28:D33"/>
  </mergeCells>
  <phoneticPr fontId="4"/>
  <pageMargins left="0.7" right="0.7" top="0.75" bottom="0.75" header="0.3" footer="0.3"/>
  <pageSetup paperSize="9" scale="63" pageOrder="overThenDown" orientation="landscape"/>
  <headerFooter>
    <oddFooter>&amp;CN(45)</oddFooter>
  </headerFooter>
  <rowBreaks count="1" manualBreakCount="1">
    <brk id="59" max="16383" man="1"/>
  </rowBreaks>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4:N59"/>
  <sheetViews>
    <sheetView workbookViewId="0"/>
  </sheetViews>
  <sheetFormatPr defaultColWidth="8.8984375" defaultRowHeight="12.6" x14ac:dyDescent="0.25"/>
  <cols>
    <col min="1" max="1" width="3.59765625" style="24" customWidth="1"/>
    <col min="2" max="2" width="4.59765625" style="24" customWidth="1"/>
    <col min="3" max="4" width="7.59765625" style="24" customWidth="1"/>
    <col min="5" max="5" width="16.59765625" style="24" customWidth="1"/>
    <col min="6" max="6" width="5.59765625" style="24" customWidth="1"/>
    <col min="7" max="14" width="8.59765625" style="24" customWidth="1"/>
    <col min="15" max="16384" width="8.8984375" style="24"/>
  </cols>
  <sheetData>
    <row r="4" spans="2:14" x14ac:dyDescent="0.25">
      <c r="B4" s="32" t="str">
        <f xml:space="preserve"> HYPERLINK("#'目次'!B52", "[46]")</f>
        <v>[46]</v>
      </c>
      <c r="C4" s="19" t="s">
        <v>649</v>
      </c>
    </row>
    <row r="7" spans="2:14" x14ac:dyDescent="0.25">
      <c r="C7" s="19" t="s">
        <v>11</v>
      </c>
    </row>
    <row r="8" spans="2:14" ht="25.2" x14ac:dyDescent="0.25">
      <c r="D8" s="63"/>
      <c r="E8" s="64"/>
      <c r="F8" s="64"/>
      <c r="G8" s="38" t="s">
        <v>12</v>
      </c>
      <c r="H8" s="33" t="s">
        <v>650</v>
      </c>
      <c r="I8" s="5" t="s">
        <v>651</v>
      </c>
      <c r="J8" s="5" t="s">
        <v>652</v>
      </c>
      <c r="K8" s="5" t="s">
        <v>653</v>
      </c>
      <c r="L8" s="5" t="s">
        <v>231</v>
      </c>
      <c r="M8" s="5" t="s">
        <v>654</v>
      </c>
      <c r="N8" s="29" t="s">
        <v>655</v>
      </c>
    </row>
    <row r="9" spans="2:14" x14ac:dyDescent="0.25">
      <c r="D9" s="65"/>
      <c r="E9" s="66"/>
      <c r="F9" s="66"/>
      <c r="G9" s="37"/>
      <c r="H9" s="34"/>
      <c r="I9" s="4"/>
      <c r="J9" s="4"/>
      <c r="K9" s="4"/>
      <c r="L9" s="4"/>
      <c r="M9" s="4"/>
      <c r="N9" s="26"/>
    </row>
    <row r="10" spans="2:14" x14ac:dyDescent="0.25">
      <c r="D10" s="30"/>
      <c r="E10" s="28" t="s">
        <v>12</v>
      </c>
      <c r="F10" s="36"/>
      <c r="G10" s="27">
        <v>1496</v>
      </c>
      <c r="H10" s="3">
        <v>1399</v>
      </c>
      <c r="I10" s="3">
        <v>48</v>
      </c>
      <c r="J10" s="3">
        <v>30</v>
      </c>
      <c r="K10" s="3">
        <v>15</v>
      </c>
      <c r="L10" s="3">
        <v>4</v>
      </c>
      <c r="M10" s="3">
        <v>1447</v>
      </c>
      <c r="N10" s="41">
        <v>45</v>
      </c>
    </row>
    <row r="11" spans="2:14" x14ac:dyDescent="0.25">
      <c r="D11" s="67" t="s">
        <v>21</v>
      </c>
      <c r="E11" s="10" t="s">
        <v>13</v>
      </c>
      <c r="F11" s="7"/>
      <c r="G11" s="11">
        <v>64</v>
      </c>
      <c r="H11" s="13">
        <v>61</v>
      </c>
      <c r="I11" s="1">
        <v>1</v>
      </c>
      <c r="J11" s="1">
        <v>2</v>
      </c>
      <c r="K11" s="1">
        <v>0</v>
      </c>
      <c r="L11" s="1">
        <v>0</v>
      </c>
      <c r="M11" s="1">
        <v>62</v>
      </c>
      <c r="N11" s="16">
        <v>2</v>
      </c>
    </row>
    <row r="12" spans="2:14" x14ac:dyDescent="0.25">
      <c r="D12" s="68"/>
      <c r="E12" s="8" t="s">
        <v>14</v>
      </c>
      <c r="F12" s="9"/>
      <c r="G12" s="12">
        <v>120</v>
      </c>
      <c r="H12" s="14">
        <v>113</v>
      </c>
      <c r="I12" s="2">
        <v>3</v>
      </c>
      <c r="J12" s="2">
        <v>2</v>
      </c>
      <c r="K12" s="2">
        <v>2</v>
      </c>
      <c r="L12" s="2">
        <v>0</v>
      </c>
      <c r="M12" s="2">
        <v>116</v>
      </c>
      <c r="N12" s="15">
        <v>4</v>
      </c>
    </row>
    <row r="13" spans="2:14" x14ac:dyDescent="0.25">
      <c r="D13" s="68"/>
      <c r="E13" s="8" t="s">
        <v>15</v>
      </c>
      <c r="F13" s="9"/>
      <c r="G13" s="12">
        <v>417</v>
      </c>
      <c r="H13" s="14">
        <v>392</v>
      </c>
      <c r="I13" s="2">
        <v>11</v>
      </c>
      <c r="J13" s="2">
        <v>8</v>
      </c>
      <c r="K13" s="2">
        <v>6</v>
      </c>
      <c r="L13" s="2">
        <v>0</v>
      </c>
      <c r="M13" s="2">
        <v>403</v>
      </c>
      <c r="N13" s="15">
        <v>14</v>
      </c>
    </row>
    <row r="14" spans="2:14" x14ac:dyDescent="0.25">
      <c r="D14" s="68"/>
      <c r="E14" s="8" t="s">
        <v>16</v>
      </c>
      <c r="F14" s="9"/>
      <c r="G14" s="12">
        <v>308</v>
      </c>
      <c r="H14" s="14">
        <v>292</v>
      </c>
      <c r="I14" s="2">
        <v>10</v>
      </c>
      <c r="J14" s="2">
        <v>4</v>
      </c>
      <c r="K14" s="2">
        <v>1</v>
      </c>
      <c r="L14" s="2">
        <v>1</v>
      </c>
      <c r="M14" s="2">
        <v>302</v>
      </c>
      <c r="N14" s="15">
        <v>5</v>
      </c>
    </row>
    <row r="15" spans="2:14" x14ac:dyDescent="0.25">
      <c r="D15" s="68"/>
      <c r="E15" s="8" t="s">
        <v>17</v>
      </c>
      <c r="F15" s="9"/>
      <c r="G15" s="12">
        <v>220</v>
      </c>
      <c r="H15" s="14">
        <v>205</v>
      </c>
      <c r="I15" s="2">
        <v>9</v>
      </c>
      <c r="J15" s="2">
        <v>3</v>
      </c>
      <c r="K15" s="2">
        <v>2</v>
      </c>
      <c r="L15" s="2">
        <v>1</v>
      </c>
      <c r="M15" s="2">
        <v>214</v>
      </c>
      <c r="N15" s="15">
        <v>5</v>
      </c>
    </row>
    <row r="16" spans="2:14" x14ac:dyDescent="0.25">
      <c r="D16" s="68"/>
      <c r="E16" s="8" t="s">
        <v>18</v>
      </c>
      <c r="F16" s="9"/>
      <c r="G16" s="12">
        <v>99</v>
      </c>
      <c r="H16" s="14">
        <v>92</v>
      </c>
      <c r="I16" s="2">
        <v>6</v>
      </c>
      <c r="J16" s="2">
        <v>0</v>
      </c>
      <c r="K16" s="2">
        <v>0</v>
      </c>
      <c r="L16" s="2">
        <v>1</v>
      </c>
      <c r="M16" s="2">
        <v>98</v>
      </c>
      <c r="N16" s="15">
        <v>0</v>
      </c>
    </row>
    <row r="17" spans="4:14" x14ac:dyDescent="0.25">
      <c r="D17" s="68"/>
      <c r="E17" s="8" t="s">
        <v>19</v>
      </c>
      <c r="F17" s="9"/>
      <c r="G17" s="12">
        <v>48</v>
      </c>
      <c r="H17" s="14">
        <v>44</v>
      </c>
      <c r="I17" s="2">
        <v>1</v>
      </c>
      <c r="J17" s="2">
        <v>2</v>
      </c>
      <c r="K17" s="2">
        <v>1</v>
      </c>
      <c r="L17" s="2">
        <v>0</v>
      </c>
      <c r="M17" s="2">
        <v>45</v>
      </c>
      <c r="N17" s="15">
        <v>3</v>
      </c>
    </row>
    <row r="18" spans="4:14" x14ac:dyDescent="0.25">
      <c r="D18" s="68"/>
      <c r="E18" s="8" t="s">
        <v>20</v>
      </c>
      <c r="F18" s="9"/>
      <c r="G18" s="12">
        <v>220</v>
      </c>
      <c r="H18" s="14">
        <v>200</v>
      </c>
      <c r="I18" s="2">
        <v>7</v>
      </c>
      <c r="J18" s="2">
        <v>9</v>
      </c>
      <c r="K18" s="2">
        <v>3</v>
      </c>
      <c r="L18" s="2">
        <v>1</v>
      </c>
      <c r="M18" s="2">
        <v>207</v>
      </c>
      <c r="N18" s="15">
        <v>12</v>
      </c>
    </row>
    <row r="19" spans="4:14" x14ac:dyDescent="0.25">
      <c r="D19" s="67" t="s">
        <v>22</v>
      </c>
      <c r="E19" s="10" t="s">
        <v>23</v>
      </c>
      <c r="F19" s="7"/>
      <c r="G19" s="11">
        <v>327</v>
      </c>
      <c r="H19" s="13">
        <v>304</v>
      </c>
      <c r="I19" s="1">
        <v>14</v>
      </c>
      <c r="J19" s="1">
        <v>4</v>
      </c>
      <c r="K19" s="1">
        <v>4</v>
      </c>
      <c r="L19" s="1">
        <v>1</v>
      </c>
      <c r="M19" s="1">
        <v>318</v>
      </c>
      <c r="N19" s="16">
        <v>8</v>
      </c>
    </row>
    <row r="20" spans="4:14" x14ac:dyDescent="0.25">
      <c r="D20" s="68"/>
      <c r="E20" s="8" t="s">
        <v>24</v>
      </c>
      <c r="F20" s="9"/>
      <c r="G20" s="12">
        <v>54</v>
      </c>
      <c r="H20" s="14">
        <v>50</v>
      </c>
      <c r="I20" s="2">
        <v>3</v>
      </c>
      <c r="J20" s="2">
        <v>0</v>
      </c>
      <c r="K20" s="2">
        <v>1</v>
      </c>
      <c r="L20" s="2">
        <v>0</v>
      </c>
      <c r="M20" s="2">
        <v>53</v>
      </c>
      <c r="N20" s="15">
        <v>1</v>
      </c>
    </row>
    <row r="21" spans="4:14" x14ac:dyDescent="0.25">
      <c r="D21" s="68"/>
      <c r="E21" s="8" t="s">
        <v>25</v>
      </c>
      <c r="F21" s="9"/>
      <c r="G21" s="12">
        <v>273</v>
      </c>
      <c r="H21" s="14">
        <v>254</v>
      </c>
      <c r="I21" s="2">
        <v>11</v>
      </c>
      <c r="J21" s="2">
        <v>4</v>
      </c>
      <c r="K21" s="2">
        <v>3</v>
      </c>
      <c r="L21" s="2">
        <v>1</v>
      </c>
      <c r="M21" s="2">
        <v>265</v>
      </c>
      <c r="N21" s="15">
        <v>7</v>
      </c>
    </row>
    <row r="22" spans="4:14" x14ac:dyDescent="0.25">
      <c r="D22" s="68"/>
      <c r="E22" s="8" t="s">
        <v>26</v>
      </c>
      <c r="F22" s="9"/>
      <c r="G22" s="12">
        <v>1023</v>
      </c>
      <c r="H22" s="14">
        <v>958</v>
      </c>
      <c r="I22" s="2">
        <v>29</v>
      </c>
      <c r="J22" s="2">
        <v>24</v>
      </c>
      <c r="K22" s="2">
        <v>9</v>
      </c>
      <c r="L22" s="2">
        <v>3</v>
      </c>
      <c r="M22" s="2">
        <v>987</v>
      </c>
      <c r="N22" s="15">
        <v>33</v>
      </c>
    </row>
    <row r="23" spans="4:14" x14ac:dyDescent="0.25">
      <c r="D23" s="68"/>
      <c r="E23" s="8" t="s">
        <v>27</v>
      </c>
      <c r="F23" s="9"/>
      <c r="G23" s="12">
        <v>654</v>
      </c>
      <c r="H23" s="14">
        <v>617</v>
      </c>
      <c r="I23" s="2">
        <v>16</v>
      </c>
      <c r="J23" s="2">
        <v>15</v>
      </c>
      <c r="K23" s="2">
        <v>5</v>
      </c>
      <c r="L23" s="2">
        <v>1</v>
      </c>
      <c r="M23" s="2">
        <v>633</v>
      </c>
      <c r="N23" s="15">
        <v>20</v>
      </c>
    </row>
    <row r="24" spans="4:14" x14ac:dyDescent="0.25">
      <c r="D24" s="68"/>
      <c r="E24" s="8" t="s">
        <v>28</v>
      </c>
      <c r="F24" s="9"/>
      <c r="G24" s="12">
        <v>369</v>
      </c>
      <c r="H24" s="14">
        <v>341</v>
      </c>
      <c r="I24" s="2">
        <v>13</v>
      </c>
      <c r="J24" s="2">
        <v>9</v>
      </c>
      <c r="K24" s="2">
        <v>4</v>
      </c>
      <c r="L24" s="2">
        <v>2</v>
      </c>
      <c r="M24" s="2">
        <v>354</v>
      </c>
      <c r="N24" s="15">
        <v>13</v>
      </c>
    </row>
    <row r="25" spans="4:14" x14ac:dyDescent="0.25">
      <c r="D25" s="68"/>
      <c r="E25" s="8" t="s">
        <v>29</v>
      </c>
      <c r="F25" s="9"/>
      <c r="G25" s="12">
        <v>146</v>
      </c>
      <c r="H25" s="14">
        <v>137</v>
      </c>
      <c r="I25" s="2">
        <v>5</v>
      </c>
      <c r="J25" s="2">
        <v>2</v>
      </c>
      <c r="K25" s="2">
        <v>2</v>
      </c>
      <c r="L25" s="2">
        <v>0</v>
      </c>
      <c r="M25" s="2">
        <v>142</v>
      </c>
      <c r="N25" s="15">
        <v>4</v>
      </c>
    </row>
    <row r="26" spans="4:14" x14ac:dyDescent="0.25">
      <c r="D26" s="67" t="s">
        <v>30</v>
      </c>
      <c r="E26" s="10" t="s">
        <v>31</v>
      </c>
      <c r="F26" s="7"/>
      <c r="G26" s="11">
        <v>750</v>
      </c>
      <c r="H26" s="13">
        <v>706</v>
      </c>
      <c r="I26" s="1">
        <v>22</v>
      </c>
      <c r="J26" s="1">
        <v>11</v>
      </c>
      <c r="K26" s="1">
        <v>8</v>
      </c>
      <c r="L26" s="1">
        <v>3</v>
      </c>
      <c r="M26" s="1">
        <v>728</v>
      </c>
      <c r="N26" s="16">
        <v>19</v>
      </c>
    </row>
    <row r="27" spans="4:14" x14ac:dyDescent="0.25">
      <c r="D27" s="68"/>
      <c r="E27" s="8" t="s">
        <v>32</v>
      </c>
      <c r="F27" s="9"/>
      <c r="G27" s="12">
        <v>746</v>
      </c>
      <c r="H27" s="14">
        <v>693</v>
      </c>
      <c r="I27" s="2">
        <v>26</v>
      </c>
      <c r="J27" s="2">
        <v>19</v>
      </c>
      <c r="K27" s="2">
        <v>7</v>
      </c>
      <c r="L27" s="2">
        <v>1</v>
      </c>
      <c r="M27" s="2">
        <v>719</v>
      </c>
      <c r="N27" s="15">
        <v>26</v>
      </c>
    </row>
    <row r="28" spans="4:14" x14ac:dyDescent="0.25">
      <c r="D28" s="67" t="s">
        <v>33</v>
      </c>
      <c r="E28" s="10" t="s">
        <v>34</v>
      </c>
      <c r="F28" s="7"/>
      <c r="G28" s="11">
        <v>1182</v>
      </c>
      <c r="H28" s="13">
        <v>1103</v>
      </c>
      <c r="I28" s="1">
        <v>38</v>
      </c>
      <c r="J28" s="1">
        <v>24</v>
      </c>
      <c r="K28" s="1">
        <v>13</v>
      </c>
      <c r="L28" s="1">
        <v>4</v>
      </c>
      <c r="M28" s="1">
        <v>1141</v>
      </c>
      <c r="N28" s="16">
        <v>37</v>
      </c>
    </row>
    <row r="29" spans="4:14" x14ac:dyDescent="0.25">
      <c r="D29" s="68"/>
      <c r="E29" s="8" t="s">
        <v>35</v>
      </c>
      <c r="F29" s="9"/>
      <c r="G29" s="12">
        <v>137</v>
      </c>
      <c r="H29" s="14">
        <v>128</v>
      </c>
      <c r="I29" s="2">
        <v>7</v>
      </c>
      <c r="J29" s="2">
        <v>2</v>
      </c>
      <c r="K29" s="2">
        <v>0</v>
      </c>
      <c r="L29" s="2">
        <v>0</v>
      </c>
      <c r="M29" s="2">
        <v>135</v>
      </c>
      <c r="N29" s="15">
        <v>2</v>
      </c>
    </row>
    <row r="30" spans="4:14" x14ac:dyDescent="0.25">
      <c r="D30" s="68"/>
      <c r="E30" s="8" t="s">
        <v>36</v>
      </c>
      <c r="F30" s="9"/>
      <c r="G30" s="12">
        <v>129</v>
      </c>
      <c r="H30" s="14">
        <v>122</v>
      </c>
      <c r="I30" s="2">
        <v>2</v>
      </c>
      <c r="J30" s="2">
        <v>3</v>
      </c>
      <c r="K30" s="2">
        <v>2</v>
      </c>
      <c r="L30" s="2">
        <v>0</v>
      </c>
      <c r="M30" s="2">
        <v>124</v>
      </c>
      <c r="N30" s="15">
        <v>5</v>
      </c>
    </row>
    <row r="31" spans="4:14" x14ac:dyDescent="0.25">
      <c r="D31" s="68"/>
      <c r="E31" s="8" t="s">
        <v>37</v>
      </c>
      <c r="F31" s="9"/>
      <c r="G31" s="12">
        <v>5</v>
      </c>
      <c r="H31" s="14">
        <v>4</v>
      </c>
      <c r="I31" s="2">
        <v>1</v>
      </c>
      <c r="J31" s="2">
        <v>0</v>
      </c>
      <c r="K31" s="2">
        <v>0</v>
      </c>
      <c r="L31" s="2">
        <v>0</v>
      </c>
      <c r="M31" s="2">
        <v>5</v>
      </c>
      <c r="N31" s="15">
        <v>0</v>
      </c>
    </row>
    <row r="32" spans="4:14" x14ac:dyDescent="0.25">
      <c r="D32" s="68"/>
      <c r="E32" s="8" t="s">
        <v>38</v>
      </c>
      <c r="F32" s="9"/>
      <c r="G32" s="12">
        <v>43</v>
      </c>
      <c r="H32" s="14">
        <v>42</v>
      </c>
      <c r="I32" s="2">
        <v>0</v>
      </c>
      <c r="J32" s="2">
        <v>1</v>
      </c>
      <c r="K32" s="2">
        <v>0</v>
      </c>
      <c r="L32" s="2">
        <v>0</v>
      </c>
      <c r="M32" s="2">
        <v>42</v>
      </c>
      <c r="N32" s="15">
        <v>1</v>
      </c>
    </row>
    <row r="33" spans="4:14" x14ac:dyDescent="0.25">
      <c r="D33" s="68"/>
      <c r="E33" s="8" t="s">
        <v>39</v>
      </c>
      <c r="F33" s="9"/>
      <c r="G33" s="12">
        <v>0</v>
      </c>
      <c r="H33" s="14">
        <v>0</v>
      </c>
      <c r="I33" s="2">
        <v>0</v>
      </c>
      <c r="J33" s="2">
        <v>0</v>
      </c>
      <c r="K33" s="2">
        <v>0</v>
      </c>
      <c r="L33" s="2">
        <v>0</v>
      </c>
      <c r="M33" s="2">
        <v>0</v>
      </c>
      <c r="N33" s="15">
        <v>0</v>
      </c>
    </row>
    <row r="34" spans="4:14" x14ac:dyDescent="0.25">
      <c r="D34" s="67" t="s">
        <v>40</v>
      </c>
      <c r="E34" s="10" t="s">
        <v>41</v>
      </c>
      <c r="F34" s="7"/>
      <c r="G34" s="11">
        <v>750</v>
      </c>
      <c r="H34" s="13">
        <v>706</v>
      </c>
      <c r="I34" s="1">
        <v>22</v>
      </c>
      <c r="J34" s="1">
        <v>11</v>
      </c>
      <c r="K34" s="1">
        <v>8</v>
      </c>
      <c r="L34" s="1">
        <v>3</v>
      </c>
      <c r="M34" s="1">
        <v>728</v>
      </c>
      <c r="N34" s="16">
        <v>19</v>
      </c>
    </row>
    <row r="35" spans="4:14" x14ac:dyDescent="0.25">
      <c r="D35" s="68"/>
      <c r="E35" s="8" t="s">
        <v>34</v>
      </c>
      <c r="F35" s="9"/>
      <c r="G35" s="12">
        <v>588</v>
      </c>
      <c r="H35" s="14">
        <v>552</v>
      </c>
      <c r="I35" s="2">
        <v>18</v>
      </c>
      <c r="J35" s="2">
        <v>8</v>
      </c>
      <c r="K35" s="2">
        <v>7</v>
      </c>
      <c r="L35" s="2">
        <v>3</v>
      </c>
      <c r="M35" s="2">
        <v>570</v>
      </c>
      <c r="N35" s="15">
        <v>15</v>
      </c>
    </row>
    <row r="36" spans="4:14" x14ac:dyDescent="0.25">
      <c r="D36" s="68"/>
      <c r="E36" s="8" t="s">
        <v>35</v>
      </c>
      <c r="F36" s="9"/>
      <c r="G36" s="12">
        <v>72</v>
      </c>
      <c r="H36" s="14">
        <v>70</v>
      </c>
      <c r="I36" s="2">
        <v>2</v>
      </c>
      <c r="J36" s="2">
        <v>0</v>
      </c>
      <c r="K36" s="2">
        <v>0</v>
      </c>
      <c r="L36" s="2">
        <v>0</v>
      </c>
      <c r="M36" s="2">
        <v>72</v>
      </c>
      <c r="N36" s="15">
        <v>0</v>
      </c>
    </row>
    <row r="37" spans="4:14" x14ac:dyDescent="0.25">
      <c r="D37" s="68"/>
      <c r="E37" s="8" t="s">
        <v>36</v>
      </c>
      <c r="F37" s="9"/>
      <c r="G37" s="12">
        <v>62</v>
      </c>
      <c r="H37" s="14">
        <v>58</v>
      </c>
      <c r="I37" s="2">
        <v>1</v>
      </c>
      <c r="J37" s="2">
        <v>2</v>
      </c>
      <c r="K37" s="2">
        <v>1</v>
      </c>
      <c r="L37" s="2">
        <v>0</v>
      </c>
      <c r="M37" s="2">
        <v>59</v>
      </c>
      <c r="N37" s="15">
        <v>3</v>
      </c>
    </row>
    <row r="38" spans="4:14" x14ac:dyDescent="0.25">
      <c r="D38" s="68"/>
      <c r="E38" s="8" t="s">
        <v>38</v>
      </c>
      <c r="F38" s="9"/>
      <c r="G38" s="12">
        <v>25</v>
      </c>
      <c r="H38" s="14">
        <v>24</v>
      </c>
      <c r="I38" s="2">
        <v>0</v>
      </c>
      <c r="J38" s="2">
        <v>1</v>
      </c>
      <c r="K38" s="2">
        <v>0</v>
      </c>
      <c r="L38" s="2">
        <v>0</v>
      </c>
      <c r="M38" s="2">
        <v>24</v>
      </c>
      <c r="N38" s="15">
        <v>1</v>
      </c>
    </row>
    <row r="39" spans="4:14" x14ac:dyDescent="0.25">
      <c r="D39" s="68"/>
      <c r="E39" s="8" t="s">
        <v>37</v>
      </c>
      <c r="F39" s="9"/>
      <c r="G39" s="12">
        <v>3</v>
      </c>
      <c r="H39" s="14">
        <v>2</v>
      </c>
      <c r="I39" s="2">
        <v>1</v>
      </c>
      <c r="J39" s="2">
        <v>0</v>
      </c>
      <c r="K39" s="2">
        <v>0</v>
      </c>
      <c r="L39" s="2">
        <v>0</v>
      </c>
      <c r="M39" s="2">
        <v>3</v>
      </c>
      <c r="N39" s="15">
        <v>0</v>
      </c>
    </row>
    <row r="40" spans="4:14" x14ac:dyDescent="0.25">
      <c r="D40" s="68"/>
      <c r="E40" s="8" t="s">
        <v>39</v>
      </c>
      <c r="F40" s="9"/>
      <c r="G40" s="12">
        <v>0</v>
      </c>
      <c r="H40" s="14">
        <v>0</v>
      </c>
      <c r="I40" s="2">
        <v>0</v>
      </c>
      <c r="J40" s="2">
        <v>0</v>
      </c>
      <c r="K40" s="2">
        <v>0</v>
      </c>
      <c r="L40" s="2">
        <v>0</v>
      </c>
      <c r="M40" s="2">
        <v>0</v>
      </c>
      <c r="N40" s="15">
        <v>0</v>
      </c>
    </row>
    <row r="41" spans="4:14" x14ac:dyDescent="0.25">
      <c r="D41" s="68"/>
      <c r="E41" s="8" t="s">
        <v>42</v>
      </c>
      <c r="F41" s="9"/>
      <c r="G41" s="12">
        <v>746</v>
      </c>
      <c r="H41" s="14">
        <v>693</v>
      </c>
      <c r="I41" s="2">
        <v>26</v>
      </c>
      <c r="J41" s="2">
        <v>19</v>
      </c>
      <c r="K41" s="2">
        <v>7</v>
      </c>
      <c r="L41" s="2">
        <v>1</v>
      </c>
      <c r="M41" s="2">
        <v>719</v>
      </c>
      <c r="N41" s="15">
        <v>26</v>
      </c>
    </row>
    <row r="42" spans="4:14" x14ac:dyDescent="0.25">
      <c r="D42" s="68"/>
      <c r="E42" s="8" t="s">
        <v>34</v>
      </c>
      <c r="F42" s="9"/>
      <c r="G42" s="12">
        <v>594</v>
      </c>
      <c r="H42" s="14">
        <v>551</v>
      </c>
      <c r="I42" s="2">
        <v>20</v>
      </c>
      <c r="J42" s="2">
        <v>16</v>
      </c>
      <c r="K42" s="2">
        <v>6</v>
      </c>
      <c r="L42" s="2">
        <v>1</v>
      </c>
      <c r="M42" s="2">
        <v>571</v>
      </c>
      <c r="N42" s="15">
        <v>22</v>
      </c>
    </row>
    <row r="43" spans="4:14" x14ac:dyDescent="0.25">
      <c r="D43" s="68"/>
      <c r="E43" s="8" t="s">
        <v>35</v>
      </c>
      <c r="F43" s="9"/>
      <c r="G43" s="12">
        <v>65</v>
      </c>
      <c r="H43" s="14">
        <v>58</v>
      </c>
      <c r="I43" s="2">
        <v>5</v>
      </c>
      <c r="J43" s="2">
        <v>2</v>
      </c>
      <c r="K43" s="2">
        <v>0</v>
      </c>
      <c r="L43" s="2">
        <v>0</v>
      </c>
      <c r="M43" s="2">
        <v>63</v>
      </c>
      <c r="N43" s="15">
        <v>2</v>
      </c>
    </row>
    <row r="44" spans="4:14" x14ac:dyDescent="0.25">
      <c r="D44" s="68"/>
      <c r="E44" s="8" t="s">
        <v>36</v>
      </c>
      <c r="F44" s="9"/>
      <c r="G44" s="12">
        <v>67</v>
      </c>
      <c r="H44" s="14">
        <v>64</v>
      </c>
      <c r="I44" s="2">
        <v>1</v>
      </c>
      <c r="J44" s="2">
        <v>1</v>
      </c>
      <c r="K44" s="2">
        <v>1</v>
      </c>
      <c r="L44" s="2">
        <v>0</v>
      </c>
      <c r="M44" s="2">
        <v>65</v>
      </c>
      <c r="N44" s="15">
        <v>2</v>
      </c>
    </row>
    <row r="45" spans="4:14" x14ac:dyDescent="0.25">
      <c r="D45" s="68"/>
      <c r="E45" s="8" t="s">
        <v>38</v>
      </c>
      <c r="F45" s="9"/>
      <c r="G45" s="12">
        <v>18</v>
      </c>
      <c r="H45" s="14">
        <v>18</v>
      </c>
      <c r="I45" s="2">
        <v>0</v>
      </c>
      <c r="J45" s="2">
        <v>0</v>
      </c>
      <c r="K45" s="2">
        <v>0</v>
      </c>
      <c r="L45" s="2">
        <v>0</v>
      </c>
      <c r="M45" s="2">
        <v>18</v>
      </c>
      <c r="N45" s="15">
        <v>0</v>
      </c>
    </row>
    <row r="46" spans="4:14" x14ac:dyDescent="0.25">
      <c r="D46" s="68"/>
      <c r="E46" s="8" t="s">
        <v>37</v>
      </c>
      <c r="F46" s="9"/>
      <c r="G46" s="12">
        <v>2</v>
      </c>
      <c r="H46" s="14">
        <v>2</v>
      </c>
      <c r="I46" s="2">
        <v>0</v>
      </c>
      <c r="J46" s="2">
        <v>0</v>
      </c>
      <c r="K46" s="2">
        <v>0</v>
      </c>
      <c r="L46" s="2">
        <v>0</v>
      </c>
      <c r="M46" s="2">
        <v>2</v>
      </c>
      <c r="N46" s="15">
        <v>0</v>
      </c>
    </row>
    <row r="47" spans="4:14" x14ac:dyDescent="0.25">
      <c r="D47" s="68"/>
      <c r="E47" s="8" t="s">
        <v>39</v>
      </c>
      <c r="F47" s="9"/>
      <c r="G47" s="12">
        <v>0</v>
      </c>
      <c r="H47" s="14">
        <v>0</v>
      </c>
      <c r="I47" s="2">
        <v>0</v>
      </c>
      <c r="J47" s="2">
        <v>0</v>
      </c>
      <c r="K47" s="2">
        <v>0</v>
      </c>
      <c r="L47" s="2">
        <v>0</v>
      </c>
      <c r="M47" s="2">
        <v>0</v>
      </c>
      <c r="N47" s="15">
        <v>0</v>
      </c>
    </row>
    <row r="48" spans="4:14" x14ac:dyDescent="0.25">
      <c r="D48" s="67" t="s">
        <v>43</v>
      </c>
      <c r="E48" s="10" t="s">
        <v>44</v>
      </c>
      <c r="F48" s="7"/>
      <c r="G48" s="11">
        <v>309</v>
      </c>
      <c r="H48" s="13">
        <v>292</v>
      </c>
      <c r="I48" s="1">
        <v>9</v>
      </c>
      <c r="J48" s="1">
        <v>6</v>
      </c>
      <c r="K48" s="1">
        <v>2</v>
      </c>
      <c r="L48" s="1">
        <v>0</v>
      </c>
      <c r="M48" s="1">
        <v>301</v>
      </c>
      <c r="N48" s="16">
        <v>8</v>
      </c>
    </row>
    <row r="49" spans="4:14" x14ac:dyDescent="0.25">
      <c r="D49" s="68"/>
      <c r="E49" s="8" t="s">
        <v>45</v>
      </c>
      <c r="F49" s="9"/>
      <c r="G49" s="12">
        <v>149</v>
      </c>
      <c r="H49" s="14">
        <v>141</v>
      </c>
      <c r="I49" s="2">
        <v>2</v>
      </c>
      <c r="J49" s="2">
        <v>5</v>
      </c>
      <c r="K49" s="2">
        <v>1</v>
      </c>
      <c r="L49" s="2">
        <v>0</v>
      </c>
      <c r="M49" s="2">
        <v>143</v>
      </c>
      <c r="N49" s="15">
        <v>6</v>
      </c>
    </row>
    <row r="50" spans="4:14" x14ac:dyDescent="0.25">
      <c r="D50" s="68"/>
      <c r="E50" s="8" t="s">
        <v>46</v>
      </c>
      <c r="F50" s="9"/>
      <c r="G50" s="12">
        <v>160</v>
      </c>
      <c r="H50" s="14">
        <v>151</v>
      </c>
      <c r="I50" s="2">
        <v>7</v>
      </c>
      <c r="J50" s="2">
        <v>1</v>
      </c>
      <c r="K50" s="2">
        <v>1</v>
      </c>
      <c r="L50" s="2">
        <v>0</v>
      </c>
      <c r="M50" s="2">
        <v>158</v>
      </c>
      <c r="N50" s="15">
        <v>2</v>
      </c>
    </row>
    <row r="51" spans="4:14" x14ac:dyDescent="0.25">
      <c r="D51" s="68"/>
      <c r="E51" s="8" t="s">
        <v>47</v>
      </c>
      <c r="F51" s="9"/>
      <c r="G51" s="12">
        <v>1182</v>
      </c>
      <c r="H51" s="14">
        <v>1103</v>
      </c>
      <c r="I51" s="2">
        <v>38</v>
      </c>
      <c r="J51" s="2">
        <v>24</v>
      </c>
      <c r="K51" s="2">
        <v>13</v>
      </c>
      <c r="L51" s="2">
        <v>4</v>
      </c>
      <c r="M51" s="2">
        <v>1141</v>
      </c>
      <c r="N51" s="15">
        <v>37</v>
      </c>
    </row>
    <row r="52" spans="4:14" x14ac:dyDescent="0.25">
      <c r="D52" s="68"/>
      <c r="E52" s="8" t="s">
        <v>48</v>
      </c>
      <c r="F52" s="9"/>
      <c r="G52" s="12">
        <v>175</v>
      </c>
      <c r="H52" s="14">
        <v>165</v>
      </c>
      <c r="I52" s="2">
        <v>6</v>
      </c>
      <c r="J52" s="2">
        <v>2</v>
      </c>
      <c r="K52" s="2">
        <v>1</v>
      </c>
      <c r="L52" s="2">
        <v>1</v>
      </c>
      <c r="M52" s="2">
        <v>171</v>
      </c>
      <c r="N52" s="15">
        <v>3</v>
      </c>
    </row>
    <row r="53" spans="4:14" x14ac:dyDescent="0.25">
      <c r="D53" s="68"/>
      <c r="E53" s="8" t="s">
        <v>49</v>
      </c>
      <c r="F53" s="9"/>
      <c r="G53" s="12">
        <v>169</v>
      </c>
      <c r="H53" s="14">
        <v>162</v>
      </c>
      <c r="I53" s="2">
        <v>4</v>
      </c>
      <c r="J53" s="2">
        <v>3</v>
      </c>
      <c r="K53" s="2">
        <v>0</v>
      </c>
      <c r="L53" s="2">
        <v>0</v>
      </c>
      <c r="M53" s="2">
        <v>166</v>
      </c>
      <c r="N53" s="15">
        <v>3</v>
      </c>
    </row>
    <row r="54" spans="4:14" x14ac:dyDescent="0.25">
      <c r="D54" s="68"/>
      <c r="E54" s="8" t="s">
        <v>50</v>
      </c>
      <c r="F54" s="9"/>
      <c r="G54" s="12">
        <v>176</v>
      </c>
      <c r="H54" s="14">
        <v>164</v>
      </c>
      <c r="I54" s="2">
        <v>7</v>
      </c>
      <c r="J54" s="2">
        <v>2</v>
      </c>
      <c r="K54" s="2">
        <v>2</v>
      </c>
      <c r="L54" s="2">
        <v>1</v>
      </c>
      <c r="M54" s="2">
        <v>171</v>
      </c>
      <c r="N54" s="15">
        <v>4</v>
      </c>
    </row>
    <row r="55" spans="4:14" x14ac:dyDescent="0.25">
      <c r="D55" s="68"/>
      <c r="E55" s="8" t="s">
        <v>51</v>
      </c>
      <c r="F55" s="9"/>
      <c r="G55" s="12">
        <v>183</v>
      </c>
      <c r="H55" s="14">
        <v>175</v>
      </c>
      <c r="I55" s="2">
        <v>3</v>
      </c>
      <c r="J55" s="2">
        <v>2</v>
      </c>
      <c r="K55" s="2">
        <v>2</v>
      </c>
      <c r="L55" s="2">
        <v>1</v>
      </c>
      <c r="M55" s="2">
        <v>178</v>
      </c>
      <c r="N55" s="15">
        <v>4</v>
      </c>
    </row>
    <row r="56" spans="4:14" x14ac:dyDescent="0.25">
      <c r="D56" s="68"/>
      <c r="E56" s="8" t="s">
        <v>52</v>
      </c>
      <c r="F56" s="9"/>
      <c r="G56" s="12">
        <v>230</v>
      </c>
      <c r="H56" s="14">
        <v>217</v>
      </c>
      <c r="I56" s="2">
        <v>4</v>
      </c>
      <c r="J56" s="2">
        <v>7</v>
      </c>
      <c r="K56" s="2">
        <v>2</v>
      </c>
      <c r="L56" s="2">
        <v>0</v>
      </c>
      <c r="M56" s="2">
        <v>221</v>
      </c>
      <c r="N56" s="15">
        <v>9</v>
      </c>
    </row>
    <row r="57" spans="4:14" x14ac:dyDescent="0.25">
      <c r="D57" s="68"/>
      <c r="E57" s="8" t="s">
        <v>53</v>
      </c>
      <c r="F57" s="9"/>
      <c r="G57" s="12">
        <v>249</v>
      </c>
      <c r="H57" s="14">
        <v>220</v>
      </c>
      <c r="I57" s="2">
        <v>14</v>
      </c>
      <c r="J57" s="2">
        <v>8</v>
      </c>
      <c r="K57" s="2">
        <v>6</v>
      </c>
      <c r="L57" s="2">
        <v>1</v>
      </c>
      <c r="M57" s="2">
        <v>234</v>
      </c>
      <c r="N57" s="15">
        <v>14</v>
      </c>
    </row>
    <row r="58" spans="4:14" x14ac:dyDescent="0.25">
      <c r="D58" s="68"/>
      <c r="E58" s="8" t="s">
        <v>37</v>
      </c>
      <c r="F58" s="9"/>
      <c r="G58" s="12">
        <v>5</v>
      </c>
      <c r="H58" s="14">
        <v>4</v>
      </c>
      <c r="I58" s="2">
        <v>1</v>
      </c>
      <c r="J58" s="2">
        <v>0</v>
      </c>
      <c r="K58" s="2">
        <v>0</v>
      </c>
      <c r="L58" s="2">
        <v>0</v>
      </c>
      <c r="M58" s="2">
        <v>5</v>
      </c>
      <c r="N58" s="15">
        <v>0</v>
      </c>
    </row>
    <row r="59" spans="4:14" x14ac:dyDescent="0.25">
      <c r="D59" s="69"/>
      <c r="E59" s="35" t="s">
        <v>39</v>
      </c>
      <c r="F59" s="31"/>
      <c r="G59" s="25">
        <v>0</v>
      </c>
      <c r="H59" s="39">
        <v>0</v>
      </c>
      <c r="I59" s="6">
        <v>0</v>
      </c>
      <c r="J59" s="6">
        <v>0</v>
      </c>
      <c r="K59" s="6">
        <v>0</v>
      </c>
      <c r="L59" s="6">
        <v>0</v>
      </c>
      <c r="M59" s="6">
        <v>0</v>
      </c>
      <c r="N59" s="40">
        <v>0</v>
      </c>
    </row>
  </sheetData>
  <mergeCells count="7">
    <mergeCell ref="D34:D47"/>
    <mergeCell ref="D48:D59"/>
    <mergeCell ref="D8:F9"/>
    <mergeCell ref="D11:D18"/>
    <mergeCell ref="D19:D25"/>
    <mergeCell ref="D26:D27"/>
    <mergeCell ref="D28:D33"/>
  </mergeCells>
  <phoneticPr fontId="4"/>
  <pageMargins left="0.7" right="0.7" top="0.75" bottom="0.75" header="0.3" footer="0.3"/>
  <pageSetup paperSize="9" scale="63" pageOrder="overThenDown" orientation="landscape"/>
  <headerFooter>
    <oddFooter>&amp;CN(46)</oddFooter>
  </headerFooter>
  <rowBreaks count="1" manualBreakCount="1">
    <brk id="59" max="16383" man="1"/>
  </rowBreaks>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4:N59"/>
  <sheetViews>
    <sheetView workbookViewId="0"/>
  </sheetViews>
  <sheetFormatPr defaultColWidth="8.8984375" defaultRowHeight="12.6" x14ac:dyDescent="0.25"/>
  <cols>
    <col min="1" max="1" width="3.59765625" style="24" customWidth="1"/>
    <col min="2" max="2" width="4.59765625" style="24" customWidth="1"/>
    <col min="3" max="4" width="7.59765625" style="24" customWidth="1"/>
    <col min="5" max="5" width="16.59765625" style="24" customWidth="1"/>
    <col min="6" max="6" width="5.59765625" style="24" customWidth="1"/>
    <col min="7" max="14" width="8.59765625" style="24" customWidth="1"/>
    <col min="15" max="16384" width="8.8984375" style="24"/>
  </cols>
  <sheetData>
    <row r="4" spans="2:14" x14ac:dyDescent="0.25">
      <c r="B4" s="32" t="str">
        <f xml:space="preserve"> HYPERLINK("#'目次'!B53", "[47]")</f>
        <v>[47]</v>
      </c>
      <c r="C4" s="19" t="s">
        <v>657</v>
      </c>
    </row>
    <row r="5" spans="2:14" x14ac:dyDescent="0.25">
      <c r="C5" s="24" t="s">
        <v>658</v>
      </c>
    </row>
    <row r="7" spans="2:14" x14ac:dyDescent="0.25">
      <c r="C7" s="19" t="s">
        <v>11</v>
      </c>
    </row>
    <row r="8" spans="2:14" ht="25.2" x14ac:dyDescent="0.25">
      <c r="D8" s="63"/>
      <c r="E8" s="64"/>
      <c r="F8" s="64"/>
      <c r="G8" s="38" t="s">
        <v>12</v>
      </c>
      <c r="H8" s="33" t="s">
        <v>659</v>
      </c>
      <c r="I8" s="5" t="s">
        <v>660</v>
      </c>
      <c r="J8" s="5" t="s">
        <v>661</v>
      </c>
      <c r="K8" s="5" t="s">
        <v>653</v>
      </c>
      <c r="L8" s="5" t="s">
        <v>231</v>
      </c>
      <c r="M8" s="5" t="s">
        <v>662</v>
      </c>
      <c r="N8" s="29" t="s">
        <v>663</v>
      </c>
    </row>
    <row r="9" spans="2:14" x14ac:dyDescent="0.25">
      <c r="D9" s="65"/>
      <c r="E9" s="66"/>
      <c r="F9" s="66"/>
      <c r="G9" s="37"/>
      <c r="H9" s="34"/>
      <c r="I9" s="4"/>
      <c r="J9" s="4"/>
      <c r="K9" s="4"/>
      <c r="L9" s="4"/>
      <c r="M9" s="4"/>
      <c r="N9" s="26"/>
    </row>
    <row r="10" spans="2:14" x14ac:dyDescent="0.25">
      <c r="D10" s="30"/>
      <c r="E10" s="28" t="s">
        <v>12</v>
      </c>
      <c r="F10" s="36"/>
      <c r="G10" s="27">
        <v>1477</v>
      </c>
      <c r="H10" s="3">
        <v>411</v>
      </c>
      <c r="I10" s="3">
        <v>816</v>
      </c>
      <c r="J10" s="3">
        <v>234</v>
      </c>
      <c r="K10" s="3">
        <v>12</v>
      </c>
      <c r="L10" s="3">
        <v>4</v>
      </c>
      <c r="M10" s="3">
        <v>1227</v>
      </c>
      <c r="N10" s="41">
        <v>246</v>
      </c>
    </row>
    <row r="11" spans="2:14" x14ac:dyDescent="0.25">
      <c r="D11" s="67" t="s">
        <v>21</v>
      </c>
      <c r="E11" s="10" t="s">
        <v>13</v>
      </c>
      <c r="F11" s="7"/>
      <c r="G11" s="11">
        <v>64</v>
      </c>
      <c r="H11" s="13">
        <v>14</v>
      </c>
      <c r="I11" s="1">
        <v>41</v>
      </c>
      <c r="J11" s="1">
        <v>9</v>
      </c>
      <c r="K11" s="1">
        <v>0</v>
      </c>
      <c r="L11" s="1">
        <v>0</v>
      </c>
      <c r="M11" s="1">
        <v>55</v>
      </c>
      <c r="N11" s="16">
        <v>9</v>
      </c>
    </row>
    <row r="12" spans="2:14" x14ac:dyDescent="0.25">
      <c r="D12" s="68"/>
      <c r="E12" s="8" t="s">
        <v>14</v>
      </c>
      <c r="F12" s="9"/>
      <c r="G12" s="12">
        <v>118</v>
      </c>
      <c r="H12" s="14">
        <v>29</v>
      </c>
      <c r="I12" s="2">
        <v>67</v>
      </c>
      <c r="J12" s="2">
        <v>22</v>
      </c>
      <c r="K12" s="2">
        <v>0</v>
      </c>
      <c r="L12" s="2">
        <v>0</v>
      </c>
      <c r="M12" s="2">
        <v>96</v>
      </c>
      <c r="N12" s="15">
        <v>22</v>
      </c>
    </row>
    <row r="13" spans="2:14" x14ac:dyDescent="0.25">
      <c r="D13" s="68"/>
      <c r="E13" s="8" t="s">
        <v>15</v>
      </c>
      <c r="F13" s="9"/>
      <c r="G13" s="12">
        <v>411</v>
      </c>
      <c r="H13" s="14">
        <v>123</v>
      </c>
      <c r="I13" s="2">
        <v>212</v>
      </c>
      <c r="J13" s="2">
        <v>71</v>
      </c>
      <c r="K13" s="2">
        <v>4</v>
      </c>
      <c r="L13" s="2">
        <v>1</v>
      </c>
      <c r="M13" s="2">
        <v>335</v>
      </c>
      <c r="N13" s="15">
        <v>75</v>
      </c>
    </row>
    <row r="14" spans="2:14" x14ac:dyDescent="0.25">
      <c r="D14" s="68"/>
      <c r="E14" s="8" t="s">
        <v>16</v>
      </c>
      <c r="F14" s="9"/>
      <c r="G14" s="12">
        <v>306</v>
      </c>
      <c r="H14" s="14">
        <v>89</v>
      </c>
      <c r="I14" s="2">
        <v>182</v>
      </c>
      <c r="J14" s="2">
        <v>31</v>
      </c>
      <c r="K14" s="2">
        <v>3</v>
      </c>
      <c r="L14" s="2">
        <v>1</v>
      </c>
      <c r="M14" s="2">
        <v>271</v>
      </c>
      <c r="N14" s="15">
        <v>34</v>
      </c>
    </row>
    <row r="15" spans="2:14" x14ac:dyDescent="0.25">
      <c r="D15" s="68"/>
      <c r="E15" s="8" t="s">
        <v>17</v>
      </c>
      <c r="F15" s="9"/>
      <c r="G15" s="12">
        <v>217</v>
      </c>
      <c r="H15" s="14">
        <v>62</v>
      </c>
      <c r="I15" s="2">
        <v>118</v>
      </c>
      <c r="J15" s="2">
        <v>34</v>
      </c>
      <c r="K15" s="2">
        <v>2</v>
      </c>
      <c r="L15" s="2">
        <v>1</v>
      </c>
      <c r="M15" s="2">
        <v>180</v>
      </c>
      <c r="N15" s="15">
        <v>36</v>
      </c>
    </row>
    <row r="16" spans="2:14" x14ac:dyDescent="0.25">
      <c r="D16" s="68"/>
      <c r="E16" s="8" t="s">
        <v>18</v>
      </c>
      <c r="F16" s="9"/>
      <c r="G16" s="12">
        <v>98</v>
      </c>
      <c r="H16" s="14">
        <v>22</v>
      </c>
      <c r="I16" s="2">
        <v>54</v>
      </c>
      <c r="J16" s="2">
        <v>21</v>
      </c>
      <c r="K16" s="2">
        <v>1</v>
      </c>
      <c r="L16" s="2">
        <v>0</v>
      </c>
      <c r="M16" s="2">
        <v>76</v>
      </c>
      <c r="N16" s="15">
        <v>22</v>
      </c>
    </row>
    <row r="17" spans="4:14" x14ac:dyDescent="0.25">
      <c r="D17" s="68"/>
      <c r="E17" s="8" t="s">
        <v>19</v>
      </c>
      <c r="F17" s="9"/>
      <c r="G17" s="12">
        <v>47</v>
      </c>
      <c r="H17" s="14">
        <v>13</v>
      </c>
      <c r="I17" s="2">
        <v>30</v>
      </c>
      <c r="J17" s="2">
        <v>4</v>
      </c>
      <c r="K17" s="2">
        <v>0</v>
      </c>
      <c r="L17" s="2">
        <v>0</v>
      </c>
      <c r="M17" s="2">
        <v>43</v>
      </c>
      <c r="N17" s="15">
        <v>4</v>
      </c>
    </row>
    <row r="18" spans="4:14" x14ac:dyDescent="0.25">
      <c r="D18" s="68"/>
      <c r="E18" s="8" t="s">
        <v>20</v>
      </c>
      <c r="F18" s="9"/>
      <c r="G18" s="12">
        <v>216</v>
      </c>
      <c r="H18" s="14">
        <v>59</v>
      </c>
      <c r="I18" s="2">
        <v>112</v>
      </c>
      <c r="J18" s="2">
        <v>42</v>
      </c>
      <c r="K18" s="2">
        <v>2</v>
      </c>
      <c r="L18" s="2">
        <v>1</v>
      </c>
      <c r="M18" s="2">
        <v>171</v>
      </c>
      <c r="N18" s="15">
        <v>44</v>
      </c>
    </row>
    <row r="19" spans="4:14" x14ac:dyDescent="0.25">
      <c r="D19" s="67" t="s">
        <v>22</v>
      </c>
      <c r="E19" s="10" t="s">
        <v>23</v>
      </c>
      <c r="F19" s="7"/>
      <c r="G19" s="11">
        <v>322</v>
      </c>
      <c r="H19" s="13">
        <v>78</v>
      </c>
      <c r="I19" s="1">
        <v>195</v>
      </c>
      <c r="J19" s="1">
        <v>45</v>
      </c>
      <c r="K19" s="1">
        <v>3</v>
      </c>
      <c r="L19" s="1">
        <v>1</v>
      </c>
      <c r="M19" s="1">
        <v>273</v>
      </c>
      <c r="N19" s="16">
        <v>48</v>
      </c>
    </row>
    <row r="20" spans="4:14" x14ac:dyDescent="0.25">
      <c r="D20" s="68"/>
      <c r="E20" s="8" t="s">
        <v>24</v>
      </c>
      <c r="F20" s="9"/>
      <c r="G20" s="12">
        <v>53</v>
      </c>
      <c r="H20" s="14">
        <v>13</v>
      </c>
      <c r="I20" s="2">
        <v>30</v>
      </c>
      <c r="J20" s="2">
        <v>10</v>
      </c>
      <c r="K20" s="2">
        <v>0</v>
      </c>
      <c r="L20" s="2">
        <v>0</v>
      </c>
      <c r="M20" s="2">
        <v>43</v>
      </c>
      <c r="N20" s="15">
        <v>10</v>
      </c>
    </row>
    <row r="21" spans="4:14" x14ac:dyDescent="0.25">
      <c r="D21" s="68"/>
      <c r="E21" s="8" t="s">
        <v>25</v>
      </c>
      <c r="F21" s="9"/>
      <c r="G21" s="12">
        <v>269</v>
      </c>
      <c r="H21" s="14">
        <v>65</v>
      </c>
      <c r="I21" s="2">
        <v>165</v>
      </c>
      <c r="J21" s="2">
        <v>35</v>
      </c>
      <c r="K21" s="2">
        <v>3</v>
      </c>
      <c r="L21" s="2">
        <v>1</v>
      </c>
      <c r="M21" s="2">
        <v>230</v>
      </c>
      <c r="N21" s="15">
        <v>38</v>
      </c>
    </row>
    <row r="22" spans="4:14" x14ac:dyDescent="0.25">
      <c r="D22" s="68"/>
      <c r="E22" s="8" t="s">
        <v>26</v>
      </c>
      <c r="F22" s="9"/>
      <c r="G22" s="12">
        <v>1011</v>
      </c>
      <c r="H22" s="14">
        <v>300</v>
      </c>
      <c r="I22" s="2">
        <v>535</v>
      </c>
      <c r="J22" s="2">
        <v>165</v>
      </c>
      <c r="K22" s="2">
        <v>9</v>
      </c>
      <c r="L22" s="2">
        <v>2</v>
      </c>
      <c r="M22" s="2">
        <v>835</v>
      </c>
      <c r="N22" s="15">
        <v>174</v>
      </c>
    </row>
    <row r="23" spans="4:14" x14ac:dyDescent="0.25">
      <c r="D23" s="68"/>
      <c r="E23" s="8" t="s">
        <v>27</v>
      </c>
      <c r="F23" s="9"/>
      <c r="G23" s="12">
        <v>648</v>
      </c>
      <c r="H23" s="14">
        <v>194</v>
      </c>
      <c r="I23" s="2">
        <v>340</v>
      </c>
      <c r="J23" s="2">
        <v>108</v>
      </c>
      <c r="K23" s="2">
        <v>5</v>
      </c>
      <c r="L23" s="2">
        <v>1</v>
      </c>
      <c r="M23" s="2">
        <v>534</v>
      </c>
      <c r="N23" s="15">
        <v>113</v>
      </c>
    </row>
    <row r="24" spans="4:14" x14ac:dyDescent="0.25">
      <c r="D24" s="68"/>
      <c r="E24" s="8" t="s">
        <v>28</v>
      </c>
      <c r="F24" s="9"/>
      <c r="G24" s="12">
        <v>363</v>
      </c>
      <c r="H24" s="14">
        <v>106</v>
      </c>
      <c r="I24" s="2">
        <v>195</v>
      </c>
      <c r="J24" s="2">
        <v>57</v>
      </c>
      <c r="K24" s="2">
        <v>4</v>
      </c>
      <c r="L24" s="2">
        <v>1</v>
      </c>
      <c r="M24" s="2">
        <v>301</v>
      </c>
      <c r="N24" s="15">
        <v>61</v>
      </c>
    </row>
    <row r="25" spans="4:14" x14ac:dyDescent="0.25">
      <c r="D25" s="68"/>
      <c r="E25" s="8" t="s">
        <v>29</v>
      </c>
      <c r="F25" s="9"/>
      <c r="G25" s="12">
        <v>144</v>
      </c>
      <c r="H25" s="14">
        <v>33</v>
      </c>
      <c r="I25" s="2">
        <v>86</v>
      </c>
      <c r="J25" s="2">
        <v>24</v>
      </c>
      <c r="K25" s="2">
        <v>0</v>
      </c>
      <c r="L25" s="2">
        <v>1</v>
      </c>
      <c r="M25" s="2">
        <v>119</v>
      </c>
      <c r="N25" s="15">
        <v>24</v>
      </c>
    </row>
    <row r="26" spans="4:14" x14ac:dyDescent="0.25">
      <c r="D26" s="67" t="s">
        <v>30</v>
      </c>
      <c r="E26" s="10" t="s">
        <v>31</v>
      </c>
      <c r="F26" s="7"/>
      <c r="G26" s="11">
        <v>739</v>
      </c>
      <c r="H26" s="13">
        <v>215</v>
      </c>
      <c r="I26" s="1">
        <v>415</v>
      </c>
      <c r="J26" s="1">
        <v>103</v>
      </c>
      <c r="K26" s="1">
        <v>4</v>
      </c>
      <c r="L26" s="1">
        <v>2</v>
      </c>
      <c r="M26" s="1">
        <v>630</v>
      </c>
      <c r="N26" s="16">
        <v>107</v>
      </c>
    </row>
    <row r="27" spans="4:14" x14ac:dyDescent="0.25">
      <c r="D27" s="68"/>
      <c r="E27" s="8" t="s">
        <v>32</v>
      </c>
      <c r="F27" s="9"/>
      <c r="G27" s="12">
        <v>738</v>
      </c>
      <c r="H27" s="14">
        <v>196</v>
      </c>
      <c r="I27" s="2">
        <v>401</v>
      </c>
      <c r="J27" s="2">
        <v>131</v>
      </c>
      <c r="K27" s="2">
        <v>8</v>
      </c>
      <c r="L27" s="2">
        <v>2</v>
      </c>
      <c r="M27" s="2">
        <v>597</v>
      </c>
      <c r="N27" s="15">
        <v>139</v>
      </c>
    </row>
    <row r="28" spans="4:14" x14ac:dyDescent="0.25">
      <c r="D28" s="67" t="s">
        <v>33</v>
      </c>
      <c r="E28" s="10" t="s">
        <v>34</v>
      </c>
      <c r="F28" s="7"/>
      <c r="G28" s="11">
        <v>1165</v>
      </c>
      <c r="H28" s="13">
        <v>327</v>
      </c>
      <c r="I28" s="1">
        <v>646</v>
      </c>
      <c r="J28" s="1">
        <v>178</v>
      </c>
      <c r="K28" s="1">
        <v>10</v>
      </c>
      <c r="L28" s="1">
        <v>4</v>
      </c>
      <c r="M28" s="1">
        <v>973</v>
      </c>
      <c r="N28" s="16">
        <v>188</v>
      </c>
    </row>
    <row r="29" spans="4:14" x14ac:dyDescent="0.25">
      <c r="D29" s="68"/>
      <c r="E29" s="8" t="s">
        <v>35</v>
      </c>
      <c r="F29" s="9"/>
      <c r="G29" s="12">
        <v>137</v>
      </c>
      <c r="H29" s="14">
        <v>36</v>
      </c>
      <c r="I29" s="2">
        <v>74</v>
      </c>
      <c r="J29" s="2">
        <v>26</v>
      </c>
      <c r="K29" s="2">
        <v>1</v>
      </c>
      <c r="L29" s="2">
        <v>0</v>
      </c>
      <c r="M29" s="2">
        <v>110</v>
      </c>
      <c r="N29" s="15">
        <v>27</v>
      </c>
    </row>
    <row r="30" spans="4:14" x14ac:dyDescent="0.25">
      <c r="D30" s="68"/>
      <c r="E30" s="8" t="s">
        <v>36</v>
      </c>
      <c r="F30" s="9"/>
      <c r="G30" s="12">
        <v>127</v>
      </c>
      <c r="H30" s="14">
        <v>37</v>
      </c>
      <c r="I30" s="2">
        <v>65</v>
      </c>
      <c r="J30" s="2">
        <v>24</v>
      </c>
      <c r="K30" s="2">
        <v>1</v>
      </c>
      <c r="L30" s="2">
        <v>0</v>
      </c>
      <c r="M30" s="2">
        <v>102</v>
      </c>
      <c r="N30" s="15">
        <v>25</v>
      </c>
    </row>
    <row r="31" spans="4:14" x14ac:dyDescent="0.25">
      <c r="D31" s="68"/>
      <c r="E31" s="8" t="s">
        <v>37</v>
      </c>
      <c r="F31" s="9"/>
      <c r="G31" s="12">
        <v>5</v>
      </c>
      <c r="H31" s="14">
        <v>1</v>
      </c>
      <c r="I31" s="2">
        <v>2</v>
      </c>
      <c r="J31" s="2">
        <v>2</v>
      </c>
      <c r="K31" s="2">
        <v>0</v>
      </c>
      <c r="L31" s="2">
        <v>0</v>
      </c>
      <c r="M31" s="2">
        <v>3</v>
      </c>
      <c r="N31" s="15">
        <v>2</v>
      </c>
    </row>
    <row r="32" spans="4:14" x14ac:dyDescent="0.25">
      <c r="D32" s="68"/>
      <c r="E32" s="8" t="s">
        <v>38</v>
      </c>
      <c r="F32" s="9"/>
      <c r="G32" s="12">
        <v>43</v>
      </c>
      <c r="H32" s="14">
        <v>10</v>
      </c>
      <c r="I32" s="2">
        <v>29</v>
      </c>
      <c r="J32" s="2">
        <v>4</v>
      </c>
      <c r="K32" s="2">
        <v>0</v>
      </c>
      <c r="L32" s="2">
        <v>0</v>
      </c>
      <c r="M32" s="2">
        <v>39</v>
      </c>
      <c r="N32" s="15">
        <v>4</v>
      </c>
    </row>
    <row r="33" spans="4:14" x14ac:dyDescent="0.25">
      <c r="D33" s="68"/>
      <c r="E33" s="8" t="s">
        <v>39</v>
      </c>
      <c r="F33" s="9"/>
      <c r="G33" s="12">
        <v>0</v>
      </c>
      <c r="H33" s="14">
        <v>0</v>
      </c>
      <c r="I33" s="2">
        <v>0</v>
      </c>
      <c r="J33" s="2">
        <v>0</v>
      </c>
      <c r="K33" s="2">
        <v>0</v>
      </c>
      <c r="L33" s="2">
        <v>0</v>
      </c>
      <c r="M33" s="2">
        <v>0</v>
      </c>
      <c r="N33" s="15">
        <v>0</v>
      </c>
    </row>
    <row r="34" spans="4:14" x14ac:dyDescent="0.25">
      <c r="D34" s="67" t="s">
        <v>40</v>
      </c>
      <c r="E34" s="10" t="s">
        <v>41</v>
      </c>
      <c r="F34" s="7"/>
      <c r="G34" s="11">
        <v>739</v>
      </c>
      <c r="H34" s="13">
        <v>215</v>
      </c>
      <c r="I34" s="1">
        <v>415</v>
      </c>
      <c r="J34" s="1">
        <v>103</v>
      </c>
      <c r="K34" s="1">
        <v>4</v>
      </c>
      <c r="L34" s="1">
        <v>2</v>
      </c>
      <c r="M34" s="1">
        <v>630</v>
      </c>
      <c r="N34" s="16">
        <v>107</v>
      </c>
    </row>
    <row r="35" spans="4:14" x14ac:dyDescent="0.25">
      <c r="D35" s="68"/>
      <c r="E35" s="8" t="s">
        <v>34</v>
      </c>
      <c r="F35" s="9"/>
      <c r="G35" s="12">
        <v>578</v>
      </c>
      <c r="H35" s="14">
        <v>168</v>
      </c>
      <c r="I35" s="2">
        <v>325</v>
      </c>
      <c r="J35" s="2">
        <v>79</v>
      </c>
      <c r="K35" s="2">
        <v>4</v>
      </c>
      <c r="L35" s="2">
        <v>2</v>
      </c>
      <c r="M35" s="2">
        <v>493</v>
      </c>
      <c r="N35" s="15">
        <v>83</v>
      </c>
    </row>
    <row r="36" spans="4:14" x14ac:dyDescent="0.25">
      <c r="D36" s="68"/>
      <c r="E36" s="8" t="s">
        <v>35</v>
      </c>
      <c r="F36" s="9"/>
      <c r="G36" s="12">
        <v>72</v>
      </c>
      <c r="H36" s="14">
        <v>20</v>
      </c>
      <c r="I36" s="2">
        <v>45</v>
      </c>
      <c r="J36" s="2">
        <v>7</v>
      </c>
      <c r="K36" s="2">
        <v>0</v>
      </c>
      <c r="L36" s="2">
        <v>0</v>
      </c>
      <c r="M36" s="2">
        <v>65</v>
      </c>
      <c r="N36" s="15">
        <v>7</v>
      </c>
    </row>
    <row r="37" spans="4:14" x14ac:dyDescent="0.25">
      <c r="D37" s="68"/>
      <c r="E37" s="8" t="s">
        <v>36</v>
      </c>
      <c r="F37" s="9"/>
      <c r="G37" s="12">
        <v>61</v>
      </c>
      <c r="H37" s="14">
        <v>21</v>
      </c>
      <c r="I37" s="2">
        <v>28</v>
      </c>
      <c r="J37" s="2">
        <v>12</v>
      </c>
      <c r="K37" s="2">
        <v>0</v>
      </c>
      <c r="L37" s="2">
        <v>0</v>
      </c>
      <c r="M37" s="2">
        <v>49</v>
      </c>
      <c r="N37" s="15">
        <v>12</v>
      </c>
    </row>
    <row r="38" spans="4:14" x14ac:dyDescent="0.25">
      <c r="D38" s="68"/>
      <c r="E38" s="8" t="s">
        <v>38</v>
      </c>
      <c r="F38" s="9"/>
      <c r="G38" s="12">
        <v>25</v>
      </c>
      <c r="H38" s="14">
        <v>5</v>
      </c>
      <c r="I38" s="2">
        <v>17</v>
      </c>
      <c r="J38" s="2">
        <v>3</v>
      </c>
      <c r="K38" s="2">
        <v>0</v>
      </c>
      <c r="L38" s="2">
        <v>0</v>
      </c>
      <c r="M38" s="2">
        <v>22</v>
      </c>
      <c r="N38" s="15">
        <v>3</v>
      </c>
    </row>
    <row r="39" spans="4:14" x14ac:dyDescent="0.25">
      <c r="D39" s="68"/>
      <c r="E39" s="8" t="s">
        <v>37</v>
      </c>
      <c r="F39" s="9"/>
      <c r="G39" s="12">
        <v>3</v>
      </c>
      <c r="H39" s="14">
        <v>1</v>
      </c>
      <c r="I39" s="2">
        <v>0</v>
      </c>
      <c r="J39" s="2">
        <v>2</v>
      </c>
      <c r="K39" s="2">
        <v>0</v>
      </c>
      <c r="L39" s="2">
        <v>0</v>
      </c>
      <c r="M39" s="2">
        <v>1</v>
      </c>
      <c r="N39" s="15">
        <v>2</v>
      </c>
    </row>
    <row r="40" spans="4:14" x14ac:dyDescent="0.25">
      <c r="D40" s="68"/>
      <c r="E40" s="8" t="s">
        <v>39</v>
      </c>
      <c r="F40" s="9"/>
      <c r="G40" s="12">
        <v>0</v>
      </c>
      <c r="H40" s="14">
        <v>0</v>
      </c>
      <c r="I40" s="2">
        <v>0</v>
      </c>
      <c r="J40" s="2">
        <v>0</v>
      </c>
      <c r="K40" s="2">
        <v>0</v>
      </c>
      <c r="L40" s="2">
        <v>0</v>
      </c>
      <c r="M40" s="2">
        <v>0</v>
      </c>
      <c r="N40" s="15">
        <v>0</v>
      </c>
    </row>
    <row r="41" spans="4:14" x14ac:dyDescent="0.25">
      <c r="D41" s="68"/>
      <c r="E41" s="8" t="s">
        <v>42</v>
      </c>
      <c r="F41" s="9"/>
      <c r="G41" s="12">
        <v>738</v>
      </c>
      <c r="H41" s="14">
        <v>196</v>
      </c>
      <c r="I41" s="2">
        <v>401</v>
      </c>
      <c r="J41" s="2">
        <v>131</v>
      </c>
      <c r="K41" s="2">
        <v>8</v>
      </c>
      <c r="L41" s="2">
        <v>2</v>
      </c>
      <c r="M41" s="2">
        <v>597</v>
      </c>
      <c r="N41" s="15">
        <v>139</v>
      </c>
    </row>
    <row r="42" spans="4:14" x14ac:dyDescent="0.25">
      <c r="D42" s="68"/>
      <c r="E42" s="8" t="s">
        <v>34</v>
      </c>
      <c r="F42" s="9"/>
      <c r="G42" s="12">
        <v>587</v>
      </c>
      <c r="H42" s="14">
        <v>159</v>
      </c>
      <c r="I42" s="2">
        <v>321</v>
      </c>
      <c r="J42" s="2">
        <v>99</v>
      </c>
      <c r="K42" s="2">
        <v>6</v>
      </c>
      <c r="L42" s="2">
        <v>2</v>
      </c>
      <c r="M42" s="2">
        <v>480</v>
      </c>
      <c r="N42" s="15">
        <v>105</v>
      </c>
    </row>
    <row r="43" spans="4:14" x14ac:dyDescent="0.25">
      <c r="D43" s="68"/>
      <c r="E43" s="8" t="s">
        <v>35</v>
      </c>
      <c r="F43" s="9"/>
      <c r="G43" s="12">
        <v>65</v>
      </c>
      <c r="H43" s="14">
        <v>16</v>
      </c>
      <c r="I43" s="2">
        <v>29</v>
      </c>
      <c r="J43" s="2">
        <v>19</v>
      </c>
      <c r="K43" s="2">
        <v>1</v>
      </c>
      <c r="L43" s="2">
        <v>0</v>
      </c>
      <c r="M43" s="2">
        <v>45</v>
      </c>
      <c r="N43" s="15">
        <v>20</v>
      </c>
    </row>
    <row r="44" spans="4:14" x14ac:dyDescent="0.25">
      <c r="D44" s="68"/>
      <c r="E44" s="8" t="s">
        <v>36</v>
      </c>
      <c r="F44" s="9"/>
      <c r="G44" s="12">
        <v>66</v>
      </c>
      <c r="H44" s="14">
        <v>16</v>
      </c>
      <c r="I44" s="2">
        <v>37</v>
      </c>
      <c r="J44" s="2">
        <v>12</v>
      </c>
      <c r="K44" s="2">
        <v>1</v>
      </c>
      <c r="L44" s="2">
        <v>0</v>
      </c>
      <c r="M44" s="2">
        <v>53</v>
      </c>
      <c r="N44" s="15">
        <v>13</v>
      </c>
    </row>
    <row r="45" spans="4:14" x14ac:dyDescent="0.25">
      <c r="D45" s="68"/>
      <c r="E45" s="8" t="s">
        <v>38</v>
      </c>
      <c r="F45" s="9"/>
      <c r="G45" s="12">
        <v>18</v>
      </c>
      <c r="H45" s="14">
        <v>5</v>
      </c>
      <c r="I45" s="2">
        <v>12</v>
      </c>
      <c r="J45" s="2">
        <v>1</v>
      </c>
      <c r="K45" s="2">
        <v>0</v>
      </c>
      <c r="L45" s="2">
        <v>0</v>
      </c>
      <c r="M45" s="2">
        <v>17</v>
      </c>
      <c r="N45" s="15">
        <v>1</v>
      </c>
    </row>
    <row r="46" spans="4:14" x14ac:dyDescent="0.25">
      <c r="D46" s="68"/>
      <c r="E46" s="8" t="s">
        <v>37</v>
      </c>
      <c r="F46" s="9"/>
      <c r="G46" s="12">
        <v>2</v>
      </c>
      <c r="H46" s="14">
        <v>0</v>
      </c>
      <c r="I46" s="2">
        <v>2</v>
      </c>
      <c r="J46" s="2">
        <v>0</v>
      </c>
      <c r="K46" s="2">
        <v>0</v>
      </c>
      <c r="L46" s="2">
        <v>0</v>
      </c>
      <c r="M46" s="2">
        <v>2</v>
      </c>
      <c r="N46" s="15">
        <v>0</v>
      </c>
    </row>
    <row r="47" spans="4:14" x14ac:dyDescent="0.25">
      <c r="D47" s="68"/>
      <c r="E47" s="8" t="s">
        <v>39</v>
      </c>
      <c r="F47" s="9"/>
      <c r="G47" s="12">
        <v>0</v>
      </c>
      <c r="H47" s="14">
        <v>0</v>
      </c>
      <c r="I47" s="2">
        <v>0</v>
      </c>
      <c r="J47" s="2">
        <v>0</v>
      </c>
      <c r="K47" s="2">
        <v>0</v>
      </c>
      <c r="L47" s="2">
        <v>0</v>
      </c>
      <c r="M47" s="2">
        <v>0</v>
      </c>
      <c r="N47" s="15">
        <v>0</v>
      </c>
    </row>
    <row r="48" spans="4:14" x14ac:dyDescent="0.25">
      <c r="D48" s="67" t="s">
        <v>43</v>
      </c>
      <c r="E48" s="10" t="s">
        <v>44</v>
      </c>
      <c r="F48" s="7"/>
      <c r="G48" s="11">
        <v>307</v>
      </c>
      <c r="H48" s="13">
        <v>83</v>
      </c>
      <c r="I48" s="1">
        <v>168</v>
      </c>
      <c r="J48" s="1">
        <v>54</v>
      </c>
      <c r="K48" s="1">
        <v>2</v>
      </c>
      <c r="L48" s="1">
        <v>0</v>
      </c>
      <c r="M48" s="1">
        <v>251</v>
      </c>
      <c r="N48" s="16">
        <v>56</v>
      </c>
    </row>
    <row r="49" spans="4:14" x14ac:dyDescent="0.25">
      <c r="D49" s="68"/>
      <c r="E49" s="8" t="s">
        <v>45</v>
      </c>
      <c r="F49" s="9"/>
      <c r="G49" s="12">
        <v>148</v>
      </c>
      <c r="H49" s="14">
        <v>40</v>
      </c>
      <c r="I49" s="2">
        <v>78</v>
      </c>
      <c r="J49" s="2">
        <v>28</v>
      </c>
      <c r="K49" s="2">
        <v>2</v>
      </c>
      <c r="L49" s="2">
        <v>0</v>
      </c>
      <c r="M49" s="2">
        <v>118</v>
      </c>
      <c r="N49" s="15">
        <v>30</v>
      </c>
    </row>
    <row r="50" spans="4:14" x14ac:dyDescent="0.25">
      <c r="D50" s="68"/>
      <c r="E50" s="8" t="s">
        <v>46</v>
      </c>
      <c r="F50" s="9"/>
      <c r="G50" s="12">
        <v>159</v>
      </c>
      <c r="H50" s="14">
        <v>43</v>
      </c>
      <c r="I50" s="2">
        <v>90</v>
      </c>
      <c r="J50" s="2">
        <v>26</v>
      </c>
      <c r="K50" s="2">
        <v>0</v>
      </c>
      <c r="L50" s="2">
        <v>0</v>
      </c>
      <c r="M50" s="2">
        <v>133</v>
      </c>
      <c r="N50" s="15">
        <v>26</v>
      </c>
    </row>
    <row r="51" spans="4:14" x14ac:dyDescent="0.25">
      <c r="D51" s="68"/>
      <c r="E51" s="8" t="s">
        <v>47</v>
      </c>
      <c r="F51" s="9"/>
      <c r="G51" s="12">
        <v>1165</v>
      </c>
      <c r="H51" s="14">
        <v>327</v>
      </c>
      <c r="I51" s="2">
        <v>646</v>
      </c>
      <c r="J51" s="2">
        <v>178</v>
      </c>
      <c r="K51" s="2">
        <v>10</v>
      </c>
      <c r="L51" s="2">
        <v>4</v>
      </c>
      <c r="M51" s="2">
        <v>973</v>
      </c>
      <c r="N51" s="15">
        <v>188</v>
      </c>
    </row>
    <row r="52" spans="4:14" x14ac:dyDescent="0.25">
      <c r="D52" s="68"/>
      <c r="E52" s="8" t="s">
        <v>48</v>
      </c>
      <c r="F52" s="9"/>
      <c r="G52" s="12">
        <v>173</v>
      </c>
      <c r="H52" s="14">
        <v>39</v>
      </c>
      <c r="I52" s="2">
        <v>99</v>
      </c>
      <c r="J52" s="2">
        <v>33</v>
      </c>
      <c r="K52" s="2">
        <v>0</v>
      </c>
      <c r="L52" s="2">
        <v>2</v>
      </c>
      <c r="M52" s="2">
        <v>138</v>
      </c>
      <c r="N52" s="15">
        <v>33</v>
      </c>
    </row>
    <row r="53" spans="4:14" x14ac:dyDescent="0.25">
      <c r="D53" s="68"/>
      <c r="E53" s="8" t="s">
        <v>49</v>
      </c>
      <c r="F53" s="9"/>
      <c r="G53" s="12">
        <v>169</v>
      </c>
      <c r="H53" s="14">
        <v>57</v>
      </c>
      <c r="I53" s="2">
        <v>86</v>
      </c>
      <c r="J53" s="2">
        <v>24</v>
      </c>
      <c r="K53" s="2">
        <v>2</v>
      </c>
      <c r="L53" s="2">
        <v>0</v>
      </c>
      <c r="M53" s="2">
        <v>143</v>
      </c>
      <c r="N53" s="15">
        <v>26</v>
      </c>
    </row>
    <row r="54" spans="4:14" x14ac:dyDescent="0.25">
      <c r="D54" s="68"/>
      <c r="E54" s="8" t="s">
        <v>50</v>
      </c>
      <c r="F54" s="9"/>
      <c r="G54" s="12">
        <v>173</v>
      </c>
      <c r="H54" s="14">
        <v>47</v>
      </c>
      <c r="I54" s="2">
        <v>98</v>
      </c>
      <c r="J54" s="2">
        <v>26</v>
      </c>
      <c r="K54" s="2">
        <v>2</v>
      </c>
      <c r="L54" s="2">
        <v>0</v>
      </c>
      <c r="M54" s="2">
        <v>145</v>
      </c>
      <c r="N54" s="15">
        <v>28</v>
      </c>
    </row>
    <row r="55" spans="4:14" x14ac:dyDescent="0.25">
      <c r="D55" s="68"/>
      <c r="E55" s="8" t="s">
        <v>51</v>
      </c>
      <c r="F55" s="9"/>
      <c r="G55" s="12">
        <v>180</v>
      </c>
      <c r="H55" s="14">
        <v>52</v>
      </c>
      <c r="I55" s="2">
        <v>98</v>
      </c>
      <c r="J55" s="2">
        <v>28</v>
      </c>
      <c r="K55" s="2">
        <v>2</v>
      </c>
      <c r="L55" s="2">
        <v>0</v>
      </c>
      <c r="M55" s="2">
        <v>150</v>
      </c>
      <c r="N55" s="15">
        <v>30</v>
      </c>
    </row>
    <row r="56" spans="4:14" x14ac:dyDescent="0.25">
      <c r="D56" s="68"/>
      <c r="E56" s="8" t="s">
        <v>52</v>
      </c>
      <c r="F56" s="9"/>
      <c r="G56" s="12">
        <v>228</v>
      </c>
      <c r="H56" s="14">
        <v>63</v>
      </c>
      <c r="I56" s="2">
        <v>122</v>
      </c>
      <c r="J56" s="2">
        <v>40</v>
      </c>
      <c r="K56" s="2">
        <v>2</v>
      </c>
      <c r="L56" s="2">
        <v>1</v>
      </c>
      <c r="M56" s="2">
        <v>185</v>
      </c>
      <c r="N56" s="15">
        <v>42</v>
      </c>
    </row>
    <row r="57" spans="4:14" x14ac:dyDescent="0.25">
      <c r="D57" s="68"/>
      <c r="E57" s="8" t="s">
        <v>53</v>
      </c>
      <c r="F57" s="9"/>
      <c r="G57" s="12">
        <v>242</v>
      </c>
      <c r="H57" s="14">
        <v>69</v>
      </c>
      <c r="I57" s="2">
        <v>143</v>
      </c>
      <c r="J57" s="2">
        <v>27</v>
      </c>
      <c r="K57" s="2">
        <v>2</v>
      </c>
      <c r="L57" s="2">
        <v>1</v>
      </c>
      <c r="M57" s="2">
        <v>212</v>
      </c>
      <c r="N57" s="15">
        <v>29</v>
      </c>
    </row>
    <row r="58" spans="4:14" x14ac:dyDescent="0.25">
      <c r="D58" s="68"/>
      <c r="E58" s="8" t="s">
        <v>37</v>
      </c>
      <c r="F58" s="9"/>
      <c r="G58" s="12">
        <v>5</v>
      </c>
      <c r="H58" s="14">
        <v>1</v>
      </c>
      <c r="I58" s="2">
        <v>2</v>
      </c>
      <c r="J58" s="2">
        <v>2</v>
      </c>
      <c r="K58" s="2">
        <v>0</v>
      </c>
      <c r="L58" s="2">
        <v>0</v>
      </c>
      <c r="M58" s="2">
        <v>3</v>
      </c>
      <c r="N58" s="15">
        <v>2</v>
      </c>
    </row>
    <row r="59" spans="4:14" x14ac:dyDescent="0.25">
      <c r="D59" s="69"/>
      <c r="E59" s="35" t="s">
        <v>39</v>
      </c>
      <c r="F59" s="31"/>
      <c r="G59" s="25">
        <v>0</v>
      </c>
      <c r="H59" s="39">
        <v>0</v>
      </c>
      <c r="I59" s="6">
        <v>0</v>
      </c>
      <c r="J59" s="6">
        <v>0</v>
      </c>
      <c r="K59" s="6">
        <v>0</v>
      </c>
      <c r="L59" s="6">
        <v>0</v>
      </c>
      <c r="M59" s="6">
        <v>0</v>
      </c>
      <c r="N59" s="40">
        <v>0</v>
      </c>
    </row>
  </sheetData>
  <mergeCells count="7">
    <mergeCell ref="D34:D47"/>
    <mergeCell ref="D48:D59"/>
    <mergeCell ref="D8:F9"/>
    <mergeCell ref="D11:D18"/>
    <mergeCell ref="D19:D25"/>
    <mergeCell ref="D26:D27"/>
    <mergeCell ref="D28:D33"/>
  </mergeCells>
  <phoneticPr fontId="4"/>
  <pageMargins left="0.7" right="0.7" top="0.75" bottom="0.75" header="0.3" footer="0.3"/>
  <pageSetup paperSize="9" scale="63" pageOrder="overThenDown" orientation="landscape"/>
  <headerFooter>
    <oddFooter>&amp;CN(47)</oddFooter>
  </headerFooter>
  <rowBreaks count="1" manualBreakCount="1">
    <brk id="59" max="16383" man="1"/>
  </rowBreaks>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4:M59"/>
  <sheetViews>
    <sheetView workbookViewId="0"/>
  </sheetViews>
  <sheetFormatPr defaultColWidth="8.8984375" defaultRowHeight="12.6" x14ac:dyDescent="0.25"/>
  <cols>
    <col min="1" max="1" width="3.59765625" style="24" customWidth="1"/>
    <col min="2" max="2" width="4.59765625" style="24" customWidth="1"/>
    <col min="3" max="4" width="7.59765625" style="24" customWidth="1"/>
    <col min="5" max="5" width="16.59765625" style="24" customWidth="1"/>
    <col min="6" max="6" width="5.59765625" style="24" customWidth="1"/>
    <col min="7" max="13" width="8.59765625" style="24" customWidth="1"/>
    <col min="14" max="16384" width="8.8984375" style="24"/>
  </cols>
  <sheetData>
    <row r="4" spans="2:13" x14ac:dyDescent="0.25">
      <c r="B4" s="32" t="str">
        <f xml:space="preserve"> HYPERLINK("#'目次'!B54", "[48]")</f>
        <v>[48]</v>
      </c>
      <c r="C4" s="19" t="s">
        <v>666</v>
      </c>
    </row>
    <row r="7" spans="2:13" x14ac:dyDescent="0.25">
      <c r="C7" s="19" t="s">
        <v>11</v>
      </c>
    </row>
    <row r="8" spans="2:13" ht="25.2" x14ac:dyDescent="0.25">
      <c r="D8" s="63"/>
      <c r="E8" s="64"/>
      <c r="F8" s="64"/>
      <c r="G8" s="38" t="s">
        <v>12</v>
      </c>
      <c r="H8" s="33" t="s">
        <v>667</v>
      </c>
      <c r="I8" s="5" t="s">
        <v>668</v>
      </c>
      <c r="J8" s="5" t="s">
        <v>669</v>
      </c>
      <c r="K8" s="5" t="s">
        <v>670</v>
      </c>
      <c r="L8" s="5" t="s">
        <v>671</v>
      </c>
      <c r="M8" s="29" t="s">
        <v>231</v>
      </c>
    </row>
    <row r="9" spans="2:13" x14ac:dyDescent="0.25">
      <c r="D9" s="65"/>
      <c r="E9" s="66"/>
      <c r="F9" s="66"/>
      <c r="G9" s="37"/>
      <c r="H9" s="34"/>
      <c r="I9" s="4"/>
      <c r="J9" s="4"/>
      <c r="K9" s="4"/>
      <c r="L9" s="4"/>
      <c r="M9" s="26"/>
    </row>
    <row r="10" spans="2:13" x14ac:dyDescent="0.25">
      <c r="D10" s="30"/>
      <c r="E10" s="28" t="s">
        <v>12</v>
      </c>
      <c r="F10" s="36"/>
      <c r="G10" s="27">
        <v>1496</v>
      </c>
      <c r="H10" s="3">
        <v>1027</v>
      </c>
      <c r="I10" s="3">
        <v>350</v>
      </c>
      <c r="J10" s="3">
        <v>75</v>
      </c>
      <c r="K10" s="3">
        <v>5</v>
      </c>
      <c r="L10" s="3">
        <v>30</v>
      </c>
      <c r="M10" s="41">
        <v>9</v>
      </c>
    </row>
    <row r="11" spans="2:13" x14ac:dyDescent="0.25">
      <c r="D11" s="67" t="s">
        <v>21</v>
      </c>
      <c r="E11" s="10" t="s">
        <v>13</v>
      </c>
      <c r="F11" s="7"/>
      <c r="G11" s="11">
        <v>64</v>
      </c>
      <c r="H11" s="13">
        <v>49</v>
      </c>
      <c r="I11" s="1">
        <v>12</v>
      </c>
      <c r="J11" s="1">
        <v>2</v>
      </c>
      <c r="K11" s="1">
        <v>0</v>
      </c>
      <c r="L11" s="1">
        <v>1</v>
      </c>
      <c r="M11" s="16">
        <v>0</v>
      </c>
    </row>
    <row r="12" spans="2:13" x14ac:dyDescent="0.25">
      <c r="D12" s="68"/>
      <c r="E12" s="8" t="s">
        <v>14</v>
      </c>
      <c r="F12" s="9"/>
      <c r="G12" s="12">
        <v>120</v>
      </c>
      <c r="H12" s="14">
        <v>92</v>
      </c>
      <c r="I12" s="2">
        <v>23</v>
      </c>
      <c r="J12" s="2">
        <v>3</v>
      </c>
      <c r="K12" s="2">
        <v>0</v>
      </c>
      <c r="L12" s="2">
        <v>2</v>
      </c>
      <c r="M12" s="15">
        <v>0</v>
      </c>
    </row>
    <row r="13" spans="2:13" x14ac:dyDescent="0.25">
      <c r="D13" s="68"/>
      <c r="E13" s="8" t="s">
        <v>15</v>
      </c>
      <c r="F13" s="9"/>
      <c r="G13" s="12">
        <v>417</v>
      </c>
      <c r="H13" s="14">
        <v>282</v>
      </c>
      <c r="I13" s="2">
        <v>97</v>
      </c>
      <c r="J13" s="2">
        <v>22</v>
      </c>
      <c r="K13" s="2">
        <v>2</v>
      </c>
      <c r="L13" s="2">
        <v>12</v>
      </c>
      <c r="M13" s="15">
        <v>2</v>
      </c>
    </row>
    <row r="14" spans="2:13" x14ac:dyDescent="0.25">
      <c r="D14" s="68"/>
      <c r="E14" s="8" t="s">
        <v>16</v>
      </c>
      <c r="F14" s="9"/>
      <c r="G14" s="12">
        <v>308</v>
      </c>
      <c r="H14" s="14">
        <v>224</v>
      </c>
      <c r="I14" s="2">
        <v>69</v>
      </c>
      <c r="J14" s="2">
        <v>8</v>
      </c>
      <c r="K14" s="2">
        <v>1</v>
      </c>
      <c r="L14" s="2">
        <v>4</v>
      </c>
      <c r="M14" s="15">
        <v>2</v>
      </c>
    </row>
    <row r="15" spans="2:13" x14ac:dyDescent="0.25">
      <c r="D15" s="68"/>
      <c r="E15" s="8" t="s">
        <v>17</v>
      </c>
      <c r="F15" s="9"/>
      <c r="G15" s="12">
        <v>220</v>
      </c>
      <c r="H15" s="14">
        <v>139</v>
      </c>
      <c r="I15" s="2">
        <v>58</v>
      </c>
      <c r="J15" s="2">
        <v>17</v>
      </c>
      <c r="K15" s="2">
        <v>0</v>
      </c>
      <c r="L15" s="2">
        <v>4</v>
      </c>
      <c r="M15" s="15">
        <v>2</v>
      </c>
    </row>
    <row r="16" spans="2:13" x14ac:dyDescent="0.25">
      <c r="D16" s="68"/>
      <c r="E16" s="8" t="s">
        <v>18</v>
      </c>
      <c r="F16" s="9"/>
      <c r="G16" s="12">
        <v>99</v>
      </c>
      <c r="H16" s="14">
        <v>64</v>
      </c>
      <c r="I16" s="2">
        <v>26</v>
      </c>
      <c r="J16" s="2">
        <v>5</v>
      </c>
      <c r="K16" s="2">
        <v>0</v>
      </c>
      <c r="L16" s="2">
        <v>3</v>
      </c>
      <c r="M16" s="15">
        <v>1</v>
      </c>
    </row>
    <row r="17" spans="4:13" x14ac:dyDescent="0.25">
      <c r="D17" s="68"/>
      <c r="E17" s="8" t="s">
        <v>19</v>
      </c>
      <c r="F17" s="9"/>
      <c r="G17" s="12">
        <v>48</v>
      </c>
      <c r="H17" s="14">
        <v>33</v>
      </c>
      <c r="I17" s="2">
        <v>9</v>
      </c>
      <c r="J17" s="2">
        <v>5</v>
      </c>
      <c r="K17" s="2">
        <v>1</v>
      </c>
      <c r="L17" s="2">
        <v>0</v>
      </c>
      <c r="M17" s="15">
        <v>0</v>
      </c>
    </row>
    <row r="18" spans="4:13" x14ac:dyDescent="0.25">
      <c r="D18" s="68"/>
      <c r="E18" s="8" t="s">
        <v>20</v>
      </c>
      <c r="F18" s="9"/>
      <c r="G18" s="12">
        <v>220</v>
      </c>
      <c r="H18" s="14">
        <v>144</v>
      </c>
      <c r="I18" s="2">
        <v>56</v>
      </c>
      <c r="J18" s="2">
        <v>13</v>
      </c>
      <c r="K18" s="2">
        <v>1</v>
      </c>
      <c r="L18" s="2">
        <v>4</v>
      </c>
      <c r="M18" s="15">
        <v>2</v>
      </c>
    </row>
    <row r="19" spans="4:13" x14ac:dyDescent="0.25">
      <c r="D19" s="67" t="s">
        <v>22</v>
      </c>
      <c r="E19" s="10" t="s">
        <v>23</v>
      </c>
      <c r="F19" s="7"/>
      <c r="G19" s="11">
        <v>327</v>
      </c>
      <c r="H19" s="13">
        <v>216</v>
      </c>
      <c r="I19" s="1">
        <v>86</v>
      </c>
      <c r="J19" s="1">
        <v>15</v>
      </c>
      <c r="K19" s="1">
        <v>0</v>
      </c>
      <c r="L19" s="1">
        <v>7</v>
      </c>
      <c r="M19" s="16">
        <v>3</v>
      </c>
    </row>
    <row r="20" spans="4:13" x14ac:dyDescent="0.25">
      <c r="D20" s="68"/>
      <c r="E20" s="8" t="s">
        <v>24</v>
      </c>
      <c r="F20" s="9"/>
      <c r="G20" s="12">
        <v>54</v>
      </c>
      <c r="H20" s="14">
        <v>34</v>
      </c>
      <c r="I20" s="2">
        <v>14</v>
      </c>
      <c r="J20" s="2">
        <v>3</v>
      </c>
      <c r="K20" s="2">
        <v>0</v>
      </c>
      <c r="L20" s="2">
        <v>3</v>
      </c>
      <c r="M20" s="15">
        <v>0</v>
      </c>
    </row>
    <row r="21" spans="4:13" x14ac:dyDescent="0.25">
      <c r="D21" s="68"/>
      <c r="E21" s="8" t="s">
        <v>25</v>
      </c>
      <c r="F21" s="9"/>
      <c r="G21" s="12">
        <v>273</v>
      </c>
      <c r="H21" s="14">
        <v>182</v>
      </c>
      <c r="I21" s="2">
        <v>72</v>
      </c>
      <c r="J21" s="2">
        <v>12</v>
      </c>
      <c r="K21" s="2">
        <v>0</v>
      </c>
      <c r="L21" s="2">
        <v>4</v>
      </c>
      <c r="M21" s="15">
        <v>3</v>
      </c>
    </row>
    <row r="22" spans="4:13" x14ac:dyDescent="0.25">
      <c r="D22" s="68"/>
      <c r="E22" s="8" t="s">
        <v>26</v>
      </c>
      <c r="F22" s="9"/>
      <c r="G22" s="12">
        <v>1023</v>
      </c>
      <c r="H22" s="14">
        <v>715</v>
      </c>
      <c r="I22" s="2">
        <v>225</v>
      </c>
      <c r="J22" s="2">
        <v>52</v>
      </c>
      <c r="K22" s="2">
        <v>4</v>
      </c>
      <c r="L22" s="2">
        <v>21</v>
      </c>
      <c r="M22" s="15">
        <v>6</v>
      </c>
    </row>
    <row r="23" spans="4:13" x14ac:dyDescent="0.25">
      <c r="D23" s="68"/>
      <c r="E23" s="8" t="s">
        <v>27</v>
      </c>
      <c r="F23" s="9"/>
      <c r="G23" s="12">
        <v>654</v>
      </c>
      <c r="H23" s="14">
        <v>452</v>
      </c>
      <c r="I23" s="2">
        <v>153</v>
      </c>
      <c r="J23" s="2">
        <v>32</v>
      </c>
      <c r="K23" s="2">
        <v>2</v>
      </c>
      <c r="L23" s="2">
        <v>13</v>
      </c>
      <c r="M23" s="15">
        <v>2</v>
      </c>
    </row>
    <row r="24" spans="4:13" x14ac:dyDescent="0.25">
      <c r="D24" s="68"/>
      <c r="E24" s="8" t="s">
        <v>28</v>
      </c>
      <c r="F24" s="9"/>
      <c r="G24" s="12">
        <v>369</v>
      </c>
      <c r="H24" s="14">
        <v>263</v>
      </c>
      <c r="I24" s="2">
        <v>72</v>
      </c>
      <c r="J24" s="2">
        <v>20</v>
      </c>
      <c r="K24" s="2">
        <v>2</v>
      </c>
      <c r="L24" s="2">
        <v>8</v>
      </c>
      <c r="M24" s="15">
        <v>4</v>
      </c>
    </row>
    <row r="25" spans="4:13" x14ac:dyDescent="0.25">
      <c r="D25" s="68"/>
      <c r="E25" s="8" t="s">
        <v>29</v>
      </c>
      <c r="F25" s="9"/>
      <c r="G25" s="12">
        <v>146</v>
      </c>
      <c r="H25" s="14">
        <v>96</v>
      </c>
      <c r="I25" s="2">
        <v>39</v>
      </c>
      <c r="J25" s="2">
        <v>8</v>
      </c>
      <c r="K25" s="2">
        <v>1</v>
      </c>
      <c r="L25" s="2">
        <v>2</v>
      </c>
      <c r="M25" s="15">
        <v>0</v>
      </c>
    </row>
    <row r="26" spans="4:13" x14ac:dyDescent="0.25">
      <c r="D26" s="67" t="s">
        <v>30</v>
      </c>
      <c r="E26" s="10" t="s">
        <v>31</v>
      </c>
      <c r="F26" s="7"/>
      <c r="G26" s="11">
        <v>750</v>
      </c>
      <c r="H26" s="13">
        <v>549</v>
      </c>
      <c r="I26" s="1">
        <v>154</v>
      </c>
      <c r="J26" s="1">
        <v>31</v>
      </c>
      <c r="K26" s="1">
        <v>3</v>
      </c>
      <c r="L26" s="1">
        <v>10</v>
      </c>
      <c r="M26" s="16">
        <v>3</v>
      </c>
    </row>
    <row r="27" spans="4:13" x14ac:dyDescent="0.25">
      <c r="D27" s="68"/>
      <c r="E27" s="8" t="s">
        <v>32</v>
      </c>
      <c r="F27" s="9"/>
      <c r="G27" s="12">
        <v>746</v>
      </c>
      <c r="H27" s="14">
        <v>478</v>
      </c>
      <c r="I27" s="2">
        <v>196</v>
      </c>
      <c r="J27" s="2">
        <v>44</v>
      </c>
      <c r="K27" s="2">
        <v>2</v>
      </c>
      <c r="L27" s="2">
        <v>20</v>
      </c>
      <c r="M27" s="15">
        <v>6</v>
      </c>
    </row>
    <row r="28" spans="4:13" x14ac:dyDescent="0.25">
      <c r="D28" s="67" t="s">
        <v>33</v>
      </c>
      <c r="E28" s="10" t="s">
        <v>34</v>
      </c>
      <c r="F28" s="7"/>
      <c r="G28" s="11">
        <v>1182</v>
      </c>
      <c r="H28" s="13">
        <v>811</v>
      </c>
      <c r="I28" s="1">
        <v>271</v>
      </c>
      <c r="J28" s="1">
        <v>62</v>
      </c>
      <c r="K28" s="1">
        <v>5</v>
      </c>
      <c r="L28" s="1">
        <v>24</v>
      </c>
      <c r="M28" s="16">
        <v>9</v>
      </c>
    </row>
    <row r="29" spans="4:13" x14ac:dyDescent="0.25">
      <c r="D29" s="68"/>
      <c r="E29" s="8" t="s">
        <v>35</v>
      </c>
      <c r="F29" s="9"/>
      <c r="G29" s="12">
        <v>137</v>
      </c>
      <c r="H29" s="14">
        <v>95</v>
      </c>
      <c r="I29" s="2">
        <v>33</v>
      </c>
      <c r="J29" s="2">
        <v>4</v>
      </c>
      <c r="K29" s="2">
        <v>0</v>
      </c>
      <c r="L29" s="2">
        <v>5</v>
      </c>
      <c r="M29" s="15">
        <v>0</v>
      </c>
    </row>
    <row r="30" spans="4:13" x14ac:dyDescent="0.25">
      <c r="D30" s="68"/>
      <c r="E30" s="8" t="s">
        <v>36</v>
      </c>
      <c r="F30" s="9"/>
      <c r="G30" s="12">
        <v>129</v>
      </c>
      <c r="H30" s="14">
        <v>86</v>
      </c>
      <c r="I30" s="2">
        <v>34</v>
      </c>
      <c r="J30" s="2">
        <v>8</v>
      </c>
      <c r="K30" s="2">
        <v>0</v>
      </c>
      <c r="L30" s="2">
        <v>1</v>
      </c>
      <c r="M30" s="15">
        <v>0</v>
      </c>
    </row>
    <row r="31" spans="4:13" x14ac:dyDescent="0.25">
      <c r="D31" s="68"/>
      <c r="E31" s="8" t="s">
        <v>37</v>
      </c>
      <c r="F31" s="9"/>
      <c r="G31" s="12">
        <v>5</v>
      </c>
      <c r="H31" s="14">
        <v>3</v>
      </c>
      <c r="I31" s="2">
        <v>2</v>
      </c>
      <c r="J31" s="2">
        <v>0</v>
      </c>
      <c r="K31" s="2">
        <v>0</v>
      </c>
      <c r="L31" s="2">
        <v>0</v>
      </c>
      <c r="M31" s="15">
        <v>0</v>
      </c>
    </row>
    <row r="32" spans="4:13" x14ac:dyDescent="0.25">
      <c r="D32" s="68"/>
      <c r="E32" s="8" t="s">
        <v>38</v>
      </c>
      <c r="F32" s="9"/>
      <c r="G32" s="12">
        <v>43</v>
      </c>
      <c r="H32" s="14">
        <v>32</v>
      </c>
      <c r="I32" s="2">
        <v>10</v>
      </c>
      <c r="J32" s="2">
        <v>1</v>
      </c>
      <c r="K32" s="2">
        <v>0</v>
      </c>
      <c r="L32" s="2">
        <v>0</v>
      </c>
      <c r="M32" s="15">
        <v>0</v>
      </c>
    </row>
    <row r="33" spans="4:13" x14ac:dyDescent="0.25">
      <c r="D33" s="68"/>
      <c r="E33" s="8" t="s">
        <v>39</v>
      </c>
      <c r="F33" s="9"/>
      <c r="G33" s="12">
        <v>0</v>
      </c>
      <c r="H33" s="14">
        <v>0</v>
      </c>
      <c r="I33" s="2">
        <v>0</v>
      </c>
      <c r="J33" s="2">
        <v>0</v>
      </c>
      <c r="K33" s="2">
        <v>0</v>
      </c>
      <c r="L33" s="2">
        <v>0</v>
      </c>
      <c r="M33" s="15">
        <v>0</v>
      </c>
    </row>
    <row r="34" spans="4:13" x14ac:dyDescent="0.25">
      <c r="D34" s="67" t="s">
        <v>40</v>
      </c>
      <c r="E34" s="10" t="s">
        <v>41</v>
      </c>
      <c r="F34" s="7"/>
      <c r="G34" s="11">
        <v>750</v>
      </c>
      <c r="H34" s="13">
        <v>549</v>
      </c>
      <c r="I34" s="1">
        <v>154</v>
      </c>
      <c r="J34" s="1">
        <v>31</v>
      </c>
      <c r="K34" s="1">
        <v>3</v>
      </c>
      <c r="L34" s="1">
        <v>10</v>
      </c>
      <c r="M34" s="16">
        <v>3</v>
      </c>
    </row>
    <row r="35" spans="4:13" x14ac:dyDescent="0.25">
      <c r="D35" s="68"/>
      <c r="E35" s="8" t="s">
        <v>34</v>
      </c>
      <c r="F35" s="9"/>
      <c r="G35" s="12">
        <v>588</v>
      </c>
      <c r="H35" s="14">
        <v>428</v>
      </c>
      <c r="I35" s="2">
        <v>124</v>
      </c>
      <c r="J35" s="2">
        <v>23</v>
      </c>
      <c r="K35" s="2">
        <v>3</v>
      </c>
      <c r="L35" s="2">
        <v>7</v>
      </c>
      <c r="M35" s="15">
        <v>3</v>
      </c>
    </row>
    <row r="36" spans="4:13" x14ac:dyDescent="0.25">
      <c r="D36" s="68"/>
      <c r="E36" s="8" t="s">
        <v>35</v>
      </c>
      <c r="F36" s="9"/>
      <c r="G36" s="12">
        <v>72</v>
      </c>
      <c r="H36" s="14">
        <v>52</v>
      </c>
      <c r="I36" s="2">
        <v>14</v>
      </c>
      <c r="J36" s="2">
        <v>3</v>
      </c>
      <c r="K36" s="2">
        <v>0</v>
      </c>
      <c r="L36" s="2">
        <v>3</v>
      </c>
      <c r="M36" s="15">
        <v>0</v>
      </c>
    </row>
    <row r="37" spans="4:13" x14ac:dyDescent="0.25">
      <c r="D37" s="68"/>
      <c r="E37" s="8" t="s">
        <v>36</v>
      </c>
      <c r="F37" s="9"/>
      <c r="G37" s="12">
        <v>62</v>
      </c>
      <c r="H37" s="14">
        <v>46</v>
      </c>
      <c r="I37" s="2">
        <v>12</v>
      </c>
      <c r="J37" s="2">
        <v>4</v>
      </c>
      <c r="K37" s="2">
        <v>0</v>
      </c>
      <c r="L37" s="2">
        <v>0</v>
      </c>
      <c r="M37" s="15">
        <v>0</v>
      </c>
    </row>
    <row r="38" spans="4:13" x14ac:dyDescent="0.25">
      <c r="D38" s="68"/>
      <c r="E38" s="8" t="s">
        <v>38</v>
      </c>
      <c r="F38" s="9"/>
      <c r="G38" s="12">
        <v>25</v>
      </c>
      <c r="H38" s="14">
        <v>20</v>
      </c>
      <c r="I38" s="2">
        <v>4</v>
      </c>
      <c r="J38" s="2">
        <v>1</v>
      </c>
      <c r="K38" s="2">
        <v>0</v>
      </c>
      <c r="L38" s="2">
        <v>0</v>
      </c>
      <c r="M38" s="15">
        <v>0</v>
      </c>
    </row>
    <row r="39" spans="4:13" x14ac:dyDescent="0.25">
      <c r="D39" s="68"/>
      <c r="E39" s="8" t="s">
        <v>37</v>
      </c>
      <c r="F39" s="9"/>
      <c r="G39" s="12">
        <v>3</v>
      </c>
      <c r="H39" s="14">
        <v>3</v>
      </c>
      <c r="I39" s="2">
        <v>0</v>
      </c>
      <c r="J39" s="2">
        <v>0</v>
      </c>
      <c r="K39" s="2">
        <v>0</v>
      </c>
      <c r="L39" s="2">
        <v>0</v>
      </c>
      <c r="M39" s="15">
        <v>0</v>
      </c>
    </row>
    <row r="40" spans="4:13" x14ac:dyDescent="0.25">
      <c r="D40" s="68"/>
      <c r="E40" s="8" t="s">
        <v>39</v>
      </c>
      <c r="F40" s="9"/>
      <c r="G40" s="12">
        <v>0</v>
      </c>
      <c r="H40" s="14">
        <v>0</v>
      </c>
      <c r="I40" s="2">
        <v>0</v>
      </c>
      <c r="J40" s="2">
        <v>0</v>
      </c>
      <c r="K40" s="2">
        <v>0</v>
      </c>
      <c r="L40" s="2">
        <v>0</v>
      </c>
      <c r="M40" s="15">
        <v>0</v>
      </c>
    </row>
    <row r="41" spans="4:13" x14ac:dyDescent="0.25">
      <c r="D41" s="68"/>
      <c r="E41" s="8" t="s">
        <v>42</v>
      </c>
      <c r="F41" s="9"/>
      <c r="G41" s="12">
        <v>746</v>
      </c>
      <c r="H41" s="14">
        <v>478</v>
      </c>
      <c r="I41" s="2">
        <v>196</v>
      </c>
      <c r="J41" s="2">
        <v>44</v>
      </c>
      <c r="K41" s="2">
        <v>2</v>
      </c>
      <c r="L41" s="2">
        <v>20</v>
      </c>
      <c r="M41" s="15">
        <v>6</v>
      </c>
    </row>
    <row r="42" spans="4:13" x14ac:dyDescent="0.25">
      <c r="D42" s="68"/>
      <c r="E42" s="8" t="s">
        <v>34</v>
      </c>
      <c r="F42" s="9"/>
      <c r="G42" s="12">
        <v>594</v>
      </c>
      <c r="H42" s="14">
        <v>383</v>
      </c>
      <c r="I42" s="2">
        <v>147</v>
      </c>
      <c r="J42" s="2">
        <v>39</v>
      </c>
      <c r="K42" s="2">
        <v>2</v>
      </c>
      <c r="L42" s="2">
        <v>17</v>
      </c>
      <c r="M42" s="15">
        <v>6</v>
      </c>
    </row>
    <row r="43" spans="4:13" x14ac:dyDescent="0.25">
      <c r="D43" s="68"/>
      <c r="E43" s="8" t="s">
        <v>35</v>
      </c>
      <c r="F43" s="9"/>
      <c r="G43" s="12">
        <v>65</v>
      </c>
      <c r="H43" s="14">
        <v>43</v>
      </c>
      <c r="I43" s="2">
        <v>19</v>
      </c>
      <c r="J43" s="2">
        <v>1</v>
      </c>
      <c r="K43" s="2">
        <v>0</v>
      </c>
      <c r="L43" s="2">
        <v>2</v>
      </c>
      <c r="M43" s="15">
        <v>0</v>
      </c>
    </row>
    <row r="44" spans="4:13" x14ac:dyDescent="0.25">
      <c r="D44" s="68"/>
      <c r="E44" s="8" t="s">
        <v>36</v>
      </c>
      <c r="F44" s="9"/>
      <c r="G44" s="12">
        <v>67</v>
      </c>
      <c r="H44" s="14">
        <v>40</v>
      </c>
      <c r="I44" s="2">
        <v>22</v>
      </c>
      <c r="J44" s="2">
        <v>4</v>
      </c>
      <c r="K44" s="2">
        <v>0</v>
      </c>
      <c r="L44" s="2">
        <v>1</v>
      </c>
      <c r="M44" s="15">
        <v>0</v>
      </c>
    </row>
    <row r="45" spans="4:13" x14ac:dyDescent="0.25">
      <c r="D45" s="68"/>
      <c r="E45" s="8" t="s">
        <v>38</v>
      </c>
      <c r="F45" s="9"/>
      <c r="G45" s="12">
        <v>18</v>
      </c>
      <c r="H45" s="14">
        <v>12</v>
      </c>
      <c r="I45" s="2">
        <v>6</v>
      </c>
      <c r="J45" s="2">
        <v>0</v>
      </c>
      <c r="K45" s="2">
        <v>0</v>
      </c>
      <c r="L45" s="2">
        <v>0</v>
      </c>
      <c r="M45" s="15">
        <v>0</v>
      </c>
    </row>
    <row r="46" spans="4:13" x14ac:dyDescent="0.25">
      <c r="D46" s="68"/>
      <c r="E46" s="8" t="s">
        <v>37</v>
      </c>
      <c r="F46" s="9"/>
      <c r="G46" s="12">
        <v>2</v>
      </c>
      <c r="H46" s="14">
        <v>0</v>
      </c>
      <c r="I46" s="2">
        <v>2</v>
      </c>
      <c r="J46" s="2">
        <v>0</v>
      </c>
      <c r="K46" s="2">
        <v>0</v>
      </c>
      <c r="L46" s="2">
        <v>0</v>
      </c>
      <c r="M46" s="15">
        <v>0</v>
      </c>
    </row>
    <row r="47" spans="4:13" x14ac:dyDescent="0.25">
      <c r="D47" s="68"/>
      <c r="E47" s="8" t="s">
        <v>39</v>
      </c>
      <c r="F47" s="9"/>
      <c r="G47" s="12">
        <v>0</v>
      </c>
      <c r="H47" s="14">
        <v>0</v>
      </c>
      <c r="I47" s="2">
        <v>0</v>
      </c>
      <c r="J47" s="2">
        <v>0</v>
      </c>
      <c r="K47" s="2">
        <v>0</v>
      </c>
      <c r="L47" s="2">
        <v>0</v>
      </c>
      <c r="M47" s="15">
        <v>0</v>
      </c>
    </row>
    <row r="48" spans="4:13" x14ac:dyDescent="0.25">
      <c r="D48" s="67" t="s">
        <v>43</v>
      </c>
      <c r="E48" s="10" t="s">
        <v>44</v>
      </c>
      <c r="F48" s="7"/>
      <c r="G48" s="11">
        <v>309</v>
      </c>
      <c r="H48" s="13">
        <v>213</v>
      </c>
      <c r="I48" s="1">
        <v>77</v>
      </c>
      <c r="J48" s="1">
        <v>13</v>
      </c>
      <c r="K48" s="1">
        <v>0</v>
      </c>
      <c r="L48" s="1">
        <v>6</v>
      </c>
      <c r="M48" s="16">
        <v>0</v>
      </c>
    </row>
    <row r="49" spans="4:13" x14ac:dyDescent="0.25">
      <c r="D49" s="68"/>
      <c r="E49" s="8" t="s">
        <v>45</v>
      </c>
      <c r="F49" s="9"/>
      <c r="G49" s="12">
        <v>149</v>
      </c>
      <c r="H49" s="14">
        <v>101</v>
      </c>
      <c r="I49" s="2">
        <v>38</v>
      </c>
      <c r="J49" s="2">
        <v>9</v>
      </c>
      <c r="K49" s="2">
        <v>0</v>
      </c>
      <c r="L49" s="2">
        <v>1</v>
      </c>
      <c r="M49" s="15">
        <v>0</v>
      </c>
    </row>
    <row r="50" spans="4:13" x14ac:dyDescent="0.25">
      <c r="D50" s="68"/>
      <c r="E50" s="8" t="s">
        <v>46</v>
      </c>
      <c r="F50" s="9"/>
      <c r="G50" s="12">
        <v>160</v>
      </c>
      <c r="H50" s="14">
        <v>112</v>
      </c>
      <c r="I50" s="2">
        <v>39</v>
      </c>
      <c r="J50" s="2">
        <v>4</v>
      </c>
      <c r="K50" s="2">
        <v>0</v>
      </c>
      <c r="L50" s="2">
        <v>5</v>
      </c>
      <c r="M50" s="15">
        <v>0</v>
      </c>
    </row>
    <row r="51" spans="4:13" x14ac:dyDescent="0.25">
      <c r="D51" s="68"/>
      <c r="E51" s="8" t="s">
        <v>47</v>
      </c>
      <c r="F51" s="9"/>
      <c r="G51" s="12">
        <v>1182</v>
      </c>
      <c r="H51" s="14">
        <v>811</v>
      </c>
      <c r="I51" s="2">
        <v>271</v>
      </c>
      <c r="J51" s="2">
        <v>62</v>
      </c>
      <c r="K51" s="2">
        <v>5</v>
      </c>
      <c r="L51" s="2">
        <v>24</v>
      </c>
      <c r="M51" s="15">
        <v>9</v>
      </c>
    </row>
    <row r="52" spans="4:13" x14ac:dyDescent="0.25">
      <c r="D52" s="68"/>
      <c r="E52" s="8" t="s">
        <v>48</v>
      </c>
      <c r="F52" s="9"/>
      <c r="G52" s="12">
        <v>175</v>
      </c>
      <c r="H52" s="14">
        <v>113</v>
      </c>
      <c r="I52" s="2">
        <v>47</v>
      </c>
      <c r="J52" s="2">
        <v>9</v>
      </c>
      <c r="K52" s="2">
        <v>1</v>
      </c>
      <c r="L52" s="2">
        <v>4</v>
      </c>
      <c r="M52" s="15">
        <v>1</v>
      </c>
    </row>
    <row r="53" spans="4:13" x14ac:dyDescent="0.25">
      <c r="D53" s="68"/>
      <c r="E53" s="8" t="s">
        <v>49</v>
      </c>
      <c r="F53" s="9"/>
      <c r="G53" s="12">
        <v>169</v>
      </c>
      <c r="H53" s="14">
        <v>121</v>
      </c>
      <c r="I53" s="2">
        <v>39</v>
      </c>
      <c r="J53" s="2">
        <v>7</v>
      </c>
      <c r="K53" s="2">
        <v>0</v>
      </c>
      <c r="L53" s="2">
        <v>2</v>
      </c>
      <c r="M53" s="15">
        <v>0</v>
      </c>
    </row>
    <row r="54" spans="4:13" x14ac:dyDescent="0.25">
      <c r="D54" s="68"/>
      <c r="E54" s="8" t="s">
        <v>50</v>
      </c>
      <c r="F54" s="9"/>
      <c r="G54" s="12">
        <v>176</v>
      </c>
      <c r="H54" s="14">
        <v>117</v>
      </c>
      <c r="I54" s="2">
        <v>43</v>
      </c>
      <c r="J54" s="2">
        <v>11</v>
      </c>
      <c r="K54" s="2">
        <v>0</v>
      </c>
      <c r="L54" s="2">
        <v>5</v>
      </c>
      <c r="M54" s="15">
        <v>0</v>
      </c>
    </row>
    <row r="55" spans="4:13" x14ac:dyDescent="0.25">
      <c r="D55" s="68"/>
      <c r="E55" s="8" t="s">
        <v>51</v>
      </c>
      <c r="F55" s="9"/>
      <c r="G55" s="12">
        <v>183</v>
      </c>
      <c r="H55" s="14">
        <v>125</v>
      </c>
      <c r="I55" s="2">
        <v>43</v>
      </c>
      <c r="J55" s="2">
        <v>10</v>
      </c>
      <c r="K55" s="2">
        <v>1</v>
      </c>
      <c r="L55" s="2">
        <v>2</v>
      </c>
      <c r="M55" s="15">
        <v>2</v>
      </c>
    </row>
    <row r="56" spans="4:13" x14ac:dyDescent="0.25">
      <c r="D56" s="68"/>
      <c r="E56" s="8" t="s">
        <v>52</v>
      </c>
      <c r="F56" s="9"/>
      <c r="G56" s="12">
        <v>230</v>
      </c>
      <c r="H56" s="14">
        <v>162</v>
      </c>
      <c r="I56" s="2">
        <v>49</v>
      </c>
      <c r="J56" s="2">
        <v>11</v>
      </c>
      <c r="K56" s="2">
        <v>1</v>
      </c>
      <c r="L56" s="2">
        <v>5</v>
      </c>
      <c r="M56" s="15">
        <v>2</v>
      </c>
    </row>
    <row r="57" spans="4:13" x14ac:dyDescent="0.25">
      <c r="D57" s="68"/>
      <c r="E57" s="8" t="s">
        <v>53</v>
      </c>
      <c r="F57" s="9"/>
      <c r="G57" s="12">
        <v>249</v>
      </c>
      <c r="H57" s="14">
        <v>173</v>
      </c>
      <c r="I57" s="2">
        <v>50</v>
      </c>
      <c r="J57" s="2">
        <v>14</v>
      </c>
      <c r="K57" s="2">
        <v>2</v>
      </c>
      <c r="L57" s="2">
        <v>6</v>
      </c>
      <c r="M57" s="15">
        <v>4</v>
      </c>
    </row>
    <row r="58" spans="4:13" x14ac:dyDescent="0.25">
      <c r="D58" s="68"/>
      <c r="E58" s="8" t="s">
        <v>37</v>
      </c>
      <c r="F58" s="9"/>
      <c r="G58" s="12">
        <v>5</v>
      </c>
      <c r="H58" s="14">
        <v>3</v>
      </c>
      <c r="I58" s="2">
        <v>2</v>
      </c>
      <c r="J58" s="2">
        <v>0</v>
      </c>
      <c r="K58" s="2">
        <v>0</v>
      </c>
      <c r="L58" s="2">
        <v>0</v>
      </c>
      <c r="M58" s="15">
        <v>0</v>
      </c>
    </row>
    <row r="59" spans="4:13" x14ac:dyDescent="0.25">
      <c r="D59" s="69"/>
      <c r="E59" s="35" t="s">
        <v>39</v>
      </c>
      <c r="F59" s="31"/>
      <c r="G59" s="25">
        <v>0</v>
      </c>
      <c r="H59" s="39">
        <v>0</v>
      </c>
      <c r="I59" s="6">
        <v>0</v>
      </c>
      <c r="J59" s="6">
        <v>0</v>
      </c>
      <c r="K59" s="6">
        <v>0</v>
      </c>
      <c r="L59" s="6">
        <v>0</v>
      </c>
      <c r="M59" s="40">
        <v>0</v>
      </c>
    </row>
  </sheetData>
  <mergeCells count="7">
    <mergeCell ref="D34:D47"/>
    <mergeCell ref="D48:D59"/>
    <mergeCell ref="D8:F9"/>
    <mergeCell ref="D11:D18"/>
    <mergeCell ref="D19:D25"/>
    <mergeCell ref="D26:D27"/>
    <mergeCell ref="D28:D33"/>
  </mergeCells>
  <phoneticPr fontId="4"/>
  <pageMargins left="0.7" right="0.7" top="0.75" bottom="0.75" header="0.3" footer="0.3"/>
  <pageSetup paperSize="9" scale="63" pageOrder="overThenDown" orientation="landscape"/>
  <headerFooter>
    <oddFooter>&amp;CN(48)</oddFooter>
  </headerFooter>
  <rowBreaks count="1" manualBreakCount="1">
    <brk id="59"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4:I59"/>
  <sheetViews>
    <sheetView workbookViewId="0"/>
  </sheetViews>
  <sheetFormatPr defaultColWidth="8.8984375" defaultRowHeight="12.6" x14ac:dyDescent="0.25"/>
  <cols>
    <col min="1" max="1" width="3.59765625" style="24" customWidth="1"/>
    <col min="2" max="2" width="4.59765625" style="24" customWidth="1"/>
    <col min="3" max="4" width="7.59765625" style="24" customWidth="1"/>
    <col min="5" max="5" width="16.59765625" style="24" customWidth="1"/>
    <col min="6" max="6" width="5.59765625" style="24" customWidth="1"/>
    <col min="7" max="9" width="8.59765625" style="24" customWidth="1"/>
    <col min="10" max="16384" width="8.8984375" style="24"/>
  </cols>
  <sheetData>
    <row r="4" spans="2:9" x14ac:dyDescent="0.25">
      <c r="B4" s="32" t="str">
        <f xml:space="preserve"> HYPERLINK("#'目次'!B10", "[4]")</f>
        <v>[4]</v>
      </c>
      <c r="C4" s="19" t="s">
        <v>69</v>
      </c>
    </row>
    <row r="7" spans="2:9" x14ac:dyDescent="0.25">
      <c r="C7" s="19" t="s">
        <v>11</v>
      </c>
    </row>
    <row r="8" spans="2:9" x14ac:dyDescent="0.25">
      <c r="D8" s="63"/>
      <c r="E8" s="64"/>
      <c r="F8" s="64"/>
      <c r="G8" s="38" t="s">
        <v>12</v>
      </c>
      <c r="H8" s="33" t="s">
        <v>31</v>
      </c>
      <c r="I8" s="29" t="s">
        <v>32</v>
      </c>
    </row>
    <row r="9" spans="2:9" x14ac:dyDescent="0.25">
      <c r="D9" s="65"/>
      <c r="E9" s="66"/>
      <c r="F9" s="66"/>
      <c r="G9" s="37"/>
      <c r="H9" s="34"/>
      <c r="I9" s="26"/>
    </row>
    <row r="10" spans="2:9" x14ac:dyDescent="0.25">
      <c r="D10" s="30"/>
      <c r="E10" s="28" t="s">
        <v>12</v>
      </c>
      <c r="F10" s="36"/>
      <c r="G10" s="27">
        <v>1496</v>
      </c>
      <c r="H10" s="3">
        <v>750</v>
      </c>
      <c r="I10" s="41">
        <v>746</v>
      </c>
    </row>
    <row r="11" spans="2:9" x14ac:dyDescent="0.25">
      <c r="D11" s="67" t="s">
        <v>21</v>
      </c>
      <c r="E11" s="10" t="s">
        <v>13</v>
      </c>
      <c r="F11" s="7"/>
      <c r="G11" s="11">
        <v>64</v>
      </c>
      <c r="H11" s="13">
        <v>38</v>
      </c>
      <c r="I11" s="16">
        <v>26</v>
      </c>
    </row>
    <row r="12" spans="2:9" x14ac:dyDescent="0.25">
      <c r="D12" s="68"/>
      <c r="E12" s="8" t="s">
        <v>14</v>
      </c>
      <c r="F12" s="9"/>
      <c r="G12" s="12">
        <v>120</v>
      </c>
      <c r="H12" s="14">
        <v>62</v>
      </c>
      <c r="I12" s="15">
        <v>58</v>
      </c>
    </row>
    <row r="13" spans="2:9" x14ac:dyDescent="0.25">
      <c r="D13" s="68"/>
      <c r="E13" s="8" t="s">
        <v>15</v>
      </c>
      <c r="F13" s="9"/>
      <c r="G13" s="12">
        <v>417</v>
      </c>
      <c r="H13" s="14">
        <v>207</v>
      </c>
      <c r="I13" s="15">
        <v>210</v>
      </c>
    </row>
    <row r="14" spans="2:9" x14ac:dyDescent="0.25">
      <c r="D14" s="68"/>
      <c r="E14" s="8" t="s">
        <v>16</v>
      </c>
      <c r="F14" s="9"/>
      <c r="G14" s="12">
        <v>308</v>
      </c>
      <c r="H14" s="14">
        <v>147</v>
      </c>
      <c r="I14" s="15">
        <v>161</v>
      </c>
    </row>
    <row r="15" spans="2:9" x14ac:dyDescent="0.25">
      <c r="D15" s="68"/>
      <c r="E15" s="8" t="s">
        <v>17</v>
      </c>
      <c r="F15" s="9"/>
      <c r="G15" s="12">
        <v>220</v>
      </c>
      <c r="H15" s="14">
        <v>108</v>
      </c>
      <c r="I15" s="15">
        <v>112</v>
      </c>
    </row>
    <row r="16" spans="2:9" x14ac:dyDescent="0.25">
      <c r="D16" s="68"/>
      <c r="E16" s="8" t="s">
        <v>18</v>
      </c>
      <c r="F16" s="9"/>
      <c r="G16" s="12">
        <v>99</v>
      </c>
      <c r="H16" s="14">
        <v>49</v>
      </c>
      <c r="I16" s="15">
        <v>50</v>
      </c>
    </row>
    <row r="17" spans="4:9" x14ac:dyDescent="0.25">
      <c r="D17" s="68"/>
      <c r="E17" s="8" t="s">
        <v>19</v>
      </c>
      <c r="F17" s="9"/>
      <c r="G17" s="12">
        <v>48</v>
      </c>
      <c r="H17" s="14">
        <v>33</v>
      </c>
      <c r="I17" s="15">
        <v>15</v>
      </c>
    </row>
    <row r="18" spans="4:9" x14ac:dyDescent="0.25">
      <c r="D18" s="68"/>
      <c r="E18" s="8" t="s">
        <v>20</v>
      </c>
      <c r="F18" s="9"/>
      <c r="G18" s="12">
        <v>220</v>
      </c>
      <c r="H18" s="14">
        <v>106</v>
      </c>
      <c r="I18" s="15">
        <v>114</v>
      </c>
    </row>
    <row r="19" spans="4:9" x14ac:dyDescent="0.25">
      <c r="D19" s="67" t="s">
        <v>22</v>
      </c>
      <c r="E19" s="10" t="s">
        <v>23</v>
      </c>
      <c r="F19" s="7"/>
      <c r="G19" s="11">
        <v>327</v>
      </c>
      <c r="H19" s="13">
        <v>172</v>
      </c>
      <c r="I19" s="16">
        <v>155</v>
      </c>
    </row>
    <row r="20" spans="4:9" x14ac:dyDescent="0.25">
      <c r="D20" s="68"/>
      <c r="E20" s="8" t="s">
        <v>24</v>
      </c>
      <c r="F20" s="9"/>
      <c r="G20" s="12">
        <v>54</v>
      </c>
      <c r="H20" s="14">
        <v>33</v>
      </c>
      <c r="I20" s="15">
        <v>21</v>
      </c>
    </row>
    <row r="21" spans="4:9" x14ac:dyDescent="0.25">
      <c r="D21" s="68"/>
      <c r="E21" s="8" t="s">
        <v>25</v>
      </c>
      <c r="F21" s="9"/>
      <c r="G21" s="12">
        <v>273</v>
      </c>
      <c r="H21" s="14">
        <v>139</v>
      </c>
      <c r="I21" s="15">
        <v>134</v>
      </c>
    </row>
    <row r="22" spans="4:9" x14ac:dyDescent="0.25">
      <c r="D22" s="68"/>
      <c r="E22" s="8" t="s">
        <v>26</v>
      </c>
      <c r="F22" s="9"/>
      <c r="G22" s="12">
        <v>1023</v>
      </c>
      <c r="H22" s="14">
        <v>511</v>
      </c>
      <c r="I22" s="15">
        <v>512</v>
      </c>
    </row>
    <row r="23" spans="4:9" x14ac:dyDescent="0.25">
      <c r="D23" s="68"/>
      <c r="E23" s="8" t="s">
        <v>27</v>
      </c>
      <c r="F23" s="9"/>
      <c r="G23" s="12">
        <v>654</v>
      </c>
      <c r="H23" s="14">
        <v>316</v>
      </c>
      <c r="I23" s="15">
        <v>338</v>
      </c>
    </row>
    <row r="24" spans="4:9" x14ac:dyDescent="0.25">
      <c r="D24" s="68"/>
      <c r="E24" s="8" t="s">
        <v>28</v>
      </c>
      <c r="F24" s="9"/>
      <c r="G24" s="12">
        <v>369</v>
      </c>
      <c r="H24" s="14">
        <v>195</v>
      </c>
      <c r="I24" s="15">
        <v>174</v>
      </c>
    </row>
    <row r="25" spans="4:9" x14ac:dyDescent="0.25">
      <c r="D25" s="68"/>
      <c r="E25" s="8" t="s">
        <v>29</v>
      </c>
      <c r="F25" s="9"/>
      <c r="G25" s="12">
        <v>146</v>
      </c>
      <c r="H25" s="14">
        <v>67</v>
      </c>
      <c r="I25" s="15">
        <v>79</v>
      </c>
    </row>
    <row r="26" spans="4:9" x14ac:dyDescent="0.25">
      <c r="D26" s="67" t="s">
        <v>30</v>
      </c>
      <c r="E26" s="10" t="s">
        <v>31</v>
      </c>
      <c r="F26" s="7"/>
      <c r="G26" s="11">
        <v>750</v>
      </c>
      <c r="H26" s="13">
        <v>750</v>
      </c>
      <c r="I26" s="16">
        <v>0</v>
      </c>
    </row>
    <row r="27" spans="4:9" x14ac:dyDescent="0.25">
      <c r="D27" s="68"/>
      <c r="E27" s="8" t="s">
        <v>32</v>
      </c>
      <c r="F27" s="9"/>
      <c r="G27" s="12">
        <v>746</v>
      </c>
      <c r="H27" s="14">
        <v>0</v>
      </c>
      <c r="I27" s="15">
        <v>746</v>
      </c>
    </row>
    <row r="28" spans="4:9" x14ac:dyDescent="0.25">
      <c r="D28" s="67" t="s">
        <v>33</v>
      </c>
      <c r="E28" s="10" t="s">
        <v>34</v>
      </c>
      <c r="F28" s="7"/>
      <c r="G28" s="11">
        <v>1182</v>
      </c>
      <c r="H28" s="13">
        <v>588</v>
      </c>
      <c r="I28" s="16">
        <v>594</v>
      </c>
    </row>
    <row r="29" spans="4:9" x14ac:dyDescent="0.25">
      <c r="D29" s="68"/>
      <c r="E29" s="8" t="s">
        <v>35</v>
      </c>
      <c r="F29" s="9"/>
      <c r="G29" s="12">
        <v>137</v>
      </c>
      <c r="H29" s="14">
        <v>72</v>
      </c>
      <c r="I29" s="15">
        <v>65</v>
      </c>
    </row>
    <row r="30" spans="4:9" x14ac:dyDescent="0.25">
      <c r="D30" s="68"/>
      <c r="E30" s="8" t="s">
        <v>36</v>
      </c>
      <c r="F30" s="9"/>
      <c r="G30" s="12">
        <v>129</v>
      </c>
      <c r="H30" s="14">
        <v>62</v>
      </c>
      <c r="I30" s="15">
        <v>67</v>
      </c>
    </row>
    <row r="31" spans="4:9" x14ac:dyDescent="0.25">
      <c r="D31" s="68"/>
      <c r="E31" s="8" t="s">
        <v>37</v>
      </c>
      <c r="F31" s="9"/>
      <c r="G31" s="12">
        <v>5</v>
      </c>
      <c r="H31" s="14">
        <v>3</v>
      </c>
      <c r="I31" s="15">
        <v>2</v>
      </c>
    </row>
    <row r="32" spans="4:9" x14ac:dyDescent="0.25">
      <c r="D32" s="68"/>
      <c r="E32" s="8" t="s">
        <v>38</v>
      </c>
      <c r="F32" s="9"/>
      <c r="G32" s="12">
        <v>43</v>
      </c>
      <c r="H32" s="14">
        <v>25</v>
      </c>
      <c r="I32" s="15">
        <v>18</v>
      </c>
    </row>
    <row r="33" spans="4:9" x14ac:dyDescent="0.25">
      <c r="D33" s="68"/>
      <c r="E33" s="8" t="s">
        <v>39</v>
      </c>
      <c r="F33" s="9"/>
      <c r="G33" s="12">
        <v>0</v>
      </c>
      <c r="H33" s="14">
        <v>0</v>
      </c>
      <c r="I33" s="15">
        <v>0</v>
      </c>
    </row>
    <row r="34" spans="4:9" x14ac:dyDescent="0.25">
      <c r="D34" s="67" t="s">
        <v>40</v>
      </c>
      <c r="E34" s="10" t="s">
        <v>41</v>
      </c>
      <c r="F34" s="7"/>
      <c r="G34" s="11">
        <v>750</v>
      </c>
      <c r="H34" s="13">
        <v>750</v>
      </c>
      <c r="I34" s="16">
        <v>0</v>
      </c>
    </row>
    <row r="35" spans="4:9" x14ac:dyDescent="0.25">
      <c r="D35" s="68"/>
      <c r="E35" s="8" t="s">
        <v>34</v>
      </c>
      <c r="F35" s="9"/>
      <c r="G35" s="12">
        <v>588</v>
      </c>
      <c r="H35" s="14">
        <v>588</v>
      </c>
      <c r="I35" s="15">
        <v>0</v>
      </c>
    </row>
    <row r="36" spans="4:9" x14ac:dyDescent="0.25">
      <c r="D36" s="68"/>
      <c r="E36" s="8" t="s">
        <v>35</v>
      </c>
      <c r="F36" s="9"/>
      <c r="G36" s="12">
        <v>72</v>
      </c>
      <c r="H36" s="14">
        <v>72</v>
      </c>
      <c r="I36" s="15">
        <v>0</v>
      </c>
    </row>
    <row r="37" spans="4:9" x14ac:dyDescent="0.25">
      <c r="D37" s="68"/>
      <c r="E37" s="8" t="s">
        <v>36</v>
      </c>
      <c r="F37" s="9"/>
      <c r="G37" s="12">
        <v>62</v>
      </c>
      <c r="H37" s="14">
        <v>62</v>
      </c>
      <c r="I37" s="15">
        <v>0</v>
      </c>
    </row>
    <row r="38" spans="4:9" x14ac:dyDescent="0.25">
      <c r="D38" s="68"/>
      <c r="E38" s="8" t="s">
        <v>38</v>
      </c>
      <c r="F38" s="9"/>
      <c r="G38" s="12">
        <v>25</v>
      </c>
      <c r="H38" s="14">
        <v>25</v>
      </c>
      <c r="I38" s="15">
        <v>0</v>
      </c>
    </row>
    <row r="39" spans="4:9" x14ac:dyDescent="0.25">
      <c r="D39" s="68"/>
      <c r="E39" s="8" t="s">
        <v>37</v>
      </c>
      <c r="F39" s="9"/>
      <c r="G39" s="12">
        <v>3</v>
      </c>
      <c r="H39" s="14">
        <v>3</v>
      </c>
      <c r="I39" s="15">
        <v>0</v>
      </c>
    </row>
    <row r="40" spans="4:9" x14ac:dyDescent="0.25">
      <c r="D40" s="68"/>
      <c r="E40" s="8" t="s">
        <v>39</v>
      </c>
      <c r="F40" s="9"/>
      <c r="G40" s="12">
        <v>0</v>
      </c>
      <c r="H40" s="14">
        <v>0</v>
      </c>
      <c r="I40" s="15">
        <v>0</v>
      </c>
    </row>
    <row r="41" spans="4:9" x14ac:dyDescent="0.25">
      <c r="D41" s="68"/>
      <c r="E41" s="8" t="s">
        <v>42</v>
      </c>
      <c r="F41" s="9"/>
      <c r="G41" s="12">
        <v>746</v>
      </c>
      <c r="H41" s="14">
        <v>0</v>
      </c>
      <c r="I41" s="15">
        <v>746</v>
      </c>
    </row>
    <row r="42" spans="4:9" x14ac:dyDescent="0.25">
      <c r="D42" s="68"/>
      <c r="E42" s="8" t="s">
        <v>34</v>
      </c>
      <c r="F42" s="9"/>
      <c r="G42" s="12">
        <v>594</v>
      </c>
      <c r="H42" s="14">
        <v>0</v>
      </c>
      <c r="I42" s="15">
        <v>594</v>
      </c>
    </row>
    <row r="43" spans="4:9" x14ac:dyDescent="0.25">
      <c r="D43" s="68"/>
      <c r="E43" s="8" t="s">
        <v>35</v>
      </c>
      <c r="F43" s="9"/>
      <c r="G43" s="12">
        <v>65</v>
      </c>
      <c r="H43" s="14">
        <v>0</v>
      </c>
      <c r="I43" s="15">
        <v>65</v>
      </c>
    </row>
    <row r="44" spans="4:9" x14ac:dyDescent="0.25">
      <c r="D44" s="68"/>
      <c r="E44" s="8" t="s">
        <v>36</v>
      </c>
      <c r="F44" s="9"/>
      <c r="G44" s="12">
        <v>67</v>
      </c>
      <c r="H44" s="14">
        <v>0</v>
      </c>
      <c r="I44" s="15">
        <v>67</v>
      </c>
    </row>
    <row r="45" spans="4:9" x14ac:dyDescent="0.25">
      <c r="D45" s="68"/>
      <c r="E45" s="8" t="s">
        <v>38</v>
      </c>
      <c r="F45" s="9"/>
      <c r="G45" s="12">
        <v>18</v>
      </c>
      <c r="H45" s="14">
        <v>0</v>
      </c>
      <c r="I45" s="15">
        <v>18</v>
      </c>
    </row>
    <row r="46" spans="4:9" x14ac:dyDescent="0.25">
      <c r="D46" s="68"/>
      <c r="E46" s="8" t="s">
        <v>37</v>
      </c>
      <c r="F46" s="9"/>
      <c r="G46" s="12">
        <v>2</v>
      </c>
      <c r="H46" s="14">
        <v>0</v>
      </c>
      <c r="I46" s="15">
        <v>2</v>
      </c>
    </row>
    <row r="47" spans="4:9" x14ac:dyDescent="0.25">
      <c r="D47" s="68"/>
      <c r="E47" s="8" t="s">
        <v>39</v>
      </c>
      <c r="F47" s="9"/>
      <c r="G47" s="12">
        <v>0</v>
      </c>
      <c r="H47" s="14">
        <v>0</v>
      </c>
      <c r="I47" s="15">
        <v>0</v>
      </c>
    </row>
    <row r="48" spans="4:9" x14ac:dyDescent="0.25">
      <c r="D48" s="67" t="s">
        <v>43</v>
      </c>
      <c r="E48" s="10" t="s">
        <v>44</v>
      </c>
      <c r="F48" s="7"/>
      <c r="G48" s="11">
        <v>309</v>
      </c>
      <c r="H48" s="13">
        <v>159</v>
      </c>
      <c r="I48" s="16">
        <v>150</v>
      </c>
    </row>
    <row r="49" spans="4:9" x14ac:dyDescent="0.25">
      <c r="D49" s="68"/>
      <c r="E49" s="8" t="s">
        <v>45</v>
      </c>
      <c r="F49" s="9"/>
      <c r="G49" s="12">
        <v>149</v>
      </c>
      <c r="H49" s="14">
        <v>80</v>
      </c>
      <c r="I49" s="15">
        <v>69</v>
      </c>
    </row>
    <row r="50" spans="4:9" x14ac:dyDescent="0.25">
      <c r="D50" s="68"/>
      <c r="E50" s="8" t="s">
        <v>46</v>
      </c>
      <c r="F50" s="9"/>
      <c r="G50" s="12">
        <v>160</v>
      </c>
      <c r="H50" s="14">
        <v>79</v>
      </c>
      <c r="I50" s="15">
        <v>81</v>
      </c>
    </row>
    <row r="51" spans="4:9" x14ac:dyDescent="0.25">
      <c r="D51" s="68"/>
      <c r="E51" s="8" t="s">
        <v>47</v>
      </c>
      <c r="F51" s="9"/>
      <c r="G51" s="12">
        <v>1182</v>
      </c>
      <c r="H51" s="14">
        <v>588</v>
      </c>
      <c r="I51" s="15">
        <v>594</v>
      </c>
    </row>
    <row r="52" spans="4:9" x14ac:dyDescent="0.25">
      <c r="D52" s="68"/>
      <c r="E52" s="8" t="s">
        <v>48</v>
      </c>
      <c r="F52" s="9"/>
      <c r="G52" s="12">
        <v>175</v>
      </c>
      <c r="H52" s="14">
        <v>95</v>
      </c>
      <c r="I52" s="15">
        <v>80</v>
      </c>
    </row>
    <row r="53" spans="4:9" x14ac:dyDescent="0.25">
      <c r="D53" s="68"/>
      <c r="E53" s="8" t="s">
        <v>49</v>
      </c>
      <c r="F53" s="9"/>
      <c r="G53" s="12">
        <v>169</v>
      </c>
      <c r="H53" s="14">
        <v>80</v>
      </c>
      <c r="I53" s="15">
        <v>89</v>
      </c>
    </row>
    <row r="54" spans="4:9" x14ac:dyDescent="0.25">
      <c r="D54" s="68"/>
      <c r="E54" s="8" t="s">
        <v>50</v>
      </c>
      <c r="F54" s="9"/>
      <c r="G54" s="12">
        <v>176</v>
      </c>
      <c r="H54" s="14">
        <v>75</v>
      </c>
      <c r="I54" s="15">
        <v>101</v>
      </c>
    </row>
    <row r="55" spans="4:9" x14ac:dyDescent="0.25">
      <c r="D55" s="68"/>
      <c r="E55" s="8" t="s">
        <v>51</v>
      </c>
      <c r="F55" s="9"/>
      <c r="G55" s="12">
        <v>183</v>
      </c>
      <c r="H55" s="14">
        <v>89</v>
      </c>
      <c r="I55" s="15">
        <v>94</v>
      </c>
    </row>
    <row r="56" spans="4:9" x14ac:dyDescent="0.25">
      <c r="D56" s="68"/>
      <c r="E56" s="8" t="s">
        <v>52</v>
      </c>
      <c r="F56" s="9"/>
      <c r="G56" s="12">
        <v>230</v>
      </c>
      <c r="H56" s="14">
        <v>118</v>
      </c>
      <c r="I56" s="15">
        <v>112</v>
      </c>
    </row>
    <row r="57" spans="4:9" x14ac:dyDescent="0.25">
      <c r="D57" s="68"/>
      <c r="E57" s="8" t="s">
        <v>53</v>
      </c>
      <c r="F57" s="9"/>
      <c r="G57" s="12">
        <v>249</v>
      </c>
      <c r="H57" s="14">
        <v>131</v>
      </c>
      <c r="I57" s="15">
        <v>118</v>
      </c>
    </row>
    <row r="58" spans="4:9" x14ac:dyDescent="0.25">
      <c r="D58" s="68"/>
      <c r="E58" s="8" t="s">
        <v>37</v>
      </c>
      <c r="F58" s="9"/>
      <c r="G58" s="12">
        <v>5</v>
      </c>
      <c r="H58" s="14">
        <v>3</v>
      </c>
      <c r="I58" s="15">
        <v>2</v>
      </c>
    </row>
    <row r="59" spans="4:9" x14ac:dyDescent="0.25">
      <c r="D59" s="69"/>
      <c r="E59" s="35" t="s">
        <v>39</v>
      </c>
      <c r="F59" s="31"/>
      <c r="G59" s="25">
        <v>0</v>
      </c>
      <c r="H59" s="39">
        <v>0</v>
      </c>
      <c r="I59" s="40">
        <v>0</v>
      </c>
    </row>
  </sheetData>
  <mergeCells count="7">
    <mergeCell ref="D34:D47"/>
    <mergeCell ref="D48:D59"/>
    <mergeCell ref="D8:F9"/>
    <mergeCell ref="D11:D18"/>
    <mergeCell ref="D19:D25"/>
    <mergeCell ref="D26:D27"/>
    <mergeCell ref="D28:D33"/>
  </mergeCells>
  <phoneticPr fontId="4"/>
  <pageMargins left="0.7" right="0.7" top="0.75" bottom="0.75" header="0.3" footer="0.3"/>
  <pageSetup paperSize="9" scale="63" pageOrder="overThenDown" orientation="landscape"/>
  <headerFooter>
    <oddFooter>&amp;CN(4)</oddFooter>
  </headerFooter>
  <rowBreaks count="1" manualBreakCount="1">
    <brk id="59" max="16383" man="1"/>
  </rowBreaks>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4:O59"/>
  <sheetViews>
    <sheetView workbookViewId="0"/>
  </sheetViews>
  <sheetFormatPr defaultColWidth="8.8984375" defaultRowHeight="12.6" x14ac:dyDescent="0.25"/>
  <cols>
    <col min="1" max="1" width="3.59765625" style="24" customWidth="1"/>
    <col min="2" max="2" width="4.59765625" style="24" customWidth="1"/>
    <col min="3" max="4" width="7.59765625" style="24" customWidth="1"/>
    <col min="5" max="5" width="16.59765625" style="24" customWidth="1"/>
    <col min="6" max="6" width="5.59765625" style="24" customWidth="1"/>
    <col min="7" max="15" width="8.59765625" style="24" customWidth="1"/>
    <col min="16" max="16384" width="8.8984375" style="24"/>
  </cols>
  <sheetData>
    <row r="4" spans="2:15" x14ac:dyDescent="0.25">
      <c r="B4" s="32" t="str">
        <f xml:space="preserve"> HYPERLINK("#'目次'!B55", "[49]")</f>
        <v>[49]</v>
      </c>
      <c r="C4" s="19" t="s">
        <v>673</v>
      </c>
    </row>
    <row r="7" spans="2:15" x14ac:dyDescent="0.25">
      <c r="C7" s="19" t="s">
        <v>11</v>
      </c>
    </row>
    <row r="8" spans="2:15" ht="37.799999999999997" x14ac:dyDescent="0.25">
      <c r="D8" s="63"/>
      <c r="E8" s="64"/>
      <c r="F8" s="64"/>
      <c r="G8" s="38" t="s">
        <v>12</v>
      </c>
      <c r="H8" s="33" t="s">
        <v>674</v>
      </c>
      <c r="I8" s="5" t="s">
        <v>675</v>
      </c>
      <c r="J8" s="5" t="s">
        <v>676</v>
      </c>
      <c r="K8" s="5" t="s">
        <v>677</v>
      </c>
      <c r="L8" s="5" t="s">
        <v>678</v>
      </c>
      <c r="M8" s="5" t="s">
        <v>679</v>
      </c>
      <c r="N8" s="5" t="s">
        <v>231</v>
      </c>
      <c r="O8" s="29" t="s">
        <v>232</v>
      </c>
    </row>
    <row r="9" spans="2:15" x14ac:dyDescent="0.25">
      <c r="D9" s="65"/>
      <c r="E9" s="66"/>
      <c r="F9" s="66"/>
      <c r="G9" s="37"/>
      <c r="H9" s="34"/>
      <c r="I9" s="4"/>
      <c r="J9" s="4"/>
      <c r="K9" s="4"/>
      <c r="L9" s="4"/>
      <c r="M9" s="4"/>
      <c r="N9" s="4"/>
      <c r="O9" s="26"/>
    </row>
    <row r="10" spans="2:15" x14ac:dyDescent="0.25">
      <c r="D10" s="30"/>
      <c r="E10" s="28" t="s">
        <v>12</v>
      </c>
      <c r="F10" s="36"/>
      <c r="G10" s="27">
        <v>1496</v>
      </c>
      <c r="H10" s="3">
        <v>1169</v>
      </c>
      <c r="I10" s="3">
        <v>21</v>
      </c>
      <c r="J10" s="3">
        <v>92</v>
      </c>
      <c r="K10" s="3">
        <v>108</v>
      </c>
      <c r="L10" s="3">
        <v>233</v>
      </c>
      <c r="M10" s="3">
        <v>2</v>
      </c>
      <c r="N10" s="3">
        <v>8</v>
      </c>
      <c r="O10" s="41">
        <v>1623</v>
      </c>
    </row>
    <row r="11" spans="2:15" x14ac:dyDescent="0.25">
      <c r="D11" s="67" t="s">
        <v>21</v>
      </c>
      <c r="E11" s="10" t="s">
        <v>13</v>
      </c>
      <c r="F11" s="7"/>
      <c r="G11" s="11">
        <v>64</v>
      </c>
      <c r="H11" s="13">
        <v>56</v>
      </c>
      <c r="I11" s="1">
        <v>0</v>
      </c>
      <c r="J11" s="1">
        <v>3</v>
      </c>
      <c r="K11" s="1">
        <v>5</v>
      </c>
      <c r="L11" s="1">
        <v>4</v>
      </c>
      <c r="M11" s="1">
        <v>0</v>
      </c>
      <c r="N11" s="1">
        <v>0</v>
      </c>
      <c r="O11" s="16">
        <v>68</v>
      </c>
    </row>
    <row r="12" spans="2:15" x14ac:dyDescent="0.25">
      <c r="D12" s="68"/>
      <c r="E12" s="8" t="s">
        <v>14</v>
      </c>
      <c r="F12" s="9"/>
      <c r="G12" s="12">
        <v>120</v>
      </c>
      <c r="H12" s="14">
        <v>79</v>
      </c>
      <c r="I12" s="2">
        <v>0</v>
      </c>
      <c r="J12" s="2">
        <v>5</v>
      </c>
      <c r="K12" s="2">
        <v>21</v>
      </c>
      <c r="L12" s="2">
        <v>18</v>
      </c>
      <c r="M12" s="2">
        <v>0</v>
      </c>
      <c r="N12" s="2">
        <v>0</v>
      </c>
      <c r="O12" s="15">
        <v>123</v>
      </c>
    </row>
    <row r="13" spans="2:15" x14ac:dyDescent="0.25">
      <c r="D13" s="68"/>
      <c r="E13" s="8" t="s">
        <v>15</v>
      </c>
      <c r="F13" s="9"/>
      <c r="G13" s="12">
        <v>417</v>
      </c>
      <c r="H13" s="14">
        <v>335</v>
      </c>
      <c r="I13" s="2">
        <v>10</v>
      </c>
      <c r="J13" s="2">
        <v>27</v>
      </c>
      <c r="K13" s="2">
        <v>27</v>
      </c>
      <c r="L13" s="2">
        <v>61</v>
      </c>
      <c r="M13" s="2">
        <v>0</v>
      </c>
      <c r="N13" s="2">
        <v>1</v>
      </c>
      <c r="O13" s="15">
        <v>460</v>
      </c>
    </row>
    <row r="14" spans="2:15" x14ac:dyDescent="0.25">
      <c r="D14" s="68"/>
      <c r="E14" s="8" t="s">
        <v>16</v>
      </c>
      <c r="F14" s="9"/>
      <c r="G14" s="12">
        <v>308</v>
      </c>
      <c r="H14" s="14">
        <v>246</v>
      </c>
      <c r="I14" s="2">
        <v>3</v>
      </c>
      <c r="J14" s="2">
        <v>13</v>
      </c>
      <c r="K14" s="2">
        <v>21</v>
      </c>
      <c r="L14" s="2">
        <v>39</v>
      </c>
      <c r="M14" s="2">
        <v>0</v>
      </c>
      <c r="N14" s="2">
        <v>3</v>
      </c>
      <c r="O14" s="15">
        <v>322</v>
      </c>
    </row>
    <row r="15" spans="2:15" x14ac:dyDescent="0.25">
      <c r="D15" s="68"/>
      <c r="E15" s="8" t="s">
        <v>17</v>
      </c>
      <c r="F15" s="9"/>
      <c r="G15" s="12">
        <v>220</v>
      </c>
      <c r="H15" s="14">
        <v>161</v>
      </c>
      <c r="I15" s="2">
        <v>4</v>
      </c>
      <c r="J15" s="2">
        <v>30</v>
      </c>
      <c r="K15" s="2">
        <v>19</v>
      </c>
      <c r="L15" s="2">
        <v>27</v>
      </c>
      <c r="M15" s="2">
        <v>1</v>
      </c>
      <c r="N15" s="2">
        <v>1</v>
      </c>
      <c r="O15" s="15">
        <v>241</v>
      </c>
    </row>
    <row r="16" spans="2:15" x14ac:dyDescent="0.25">
      <c r="D16" s="68"/>
      <c r="E16" s="8" t="s">
        <v>18</v>
      </c>
      <c r="F16" s="9"/>
      <c r="G16" s="12">
        <v>99</v>
      </c>
      <c r="H16" s="14">
        <v>79</v>
      </c>
      <c r="I16" s="2">
        <v>0</v>
      </c>
      <c r="J16" s="2">
        <v>4</v>
      </c>
      <c r="K16" s="2">
        <v>5</v>
      </c>
      <c r="L16" s="2">
        <v>14</v>
      </c>
      <c r="M16" s="2">
        <v>0</v>
      </c>
      <c r="N16" s="2">
        <v>1</v>
      </c>
      <c r="O16" s="15">
        <v>102</v>
      </c>
    </row>
    <row r="17" spans="4:15" x14ac:dyDescent="0.25">
      <c r="D17" s="68"/>
      <c r="E17" s="8" t="s">
        <v>19</v>
      </c>
      <c r="F17" s="9"/>
      <c r="G17" s="12">
        <v>48</v>
      </c>
      <c r="H17" s="14">
        <v>42</v>
      </c>
      <c r="I17" s="2">
        <v>0</v>
      </c>
      <c r="J17" s="2">
        <v>4</v>
      </c>
      <c r="K17" s="2">
        <v>3</v>
      </c>
      <c r="L17" s="2">
        <v>11</v>
      </c>
      <c r="M17" s="2">
        <v>0</v>
      </c>
      <c r="N17" s="2">
        <v>0</v>
      </c>
      <c r="O17" s="15">
        <v>60</v>
      </c>
    </row>
    <row r="18" spans="4:15" x14ac:dyDescent="0.25">
      <c r="D18" s="68"/>
      <c r="E18" s="8" t="s">
        <v>20</v>
      </c>
      <c r="F18" s="9"/>
      <c r="G18" s="12">
        <v>220</v>
      </c>
      <c r="H18" s="14">
        <v>171</v>
      </c>
      <c r="I18" s="2">
        <v>4</v>
      </c>
      <c r="J18" s="2">
        <v>6</v>
      </c>
      <c r="K18" s="2">
        <v>7</v>
      </c>
      <c r="L18" s="2">
        <v>59</v>
      </c>
      <c r="M18" s="2">
        <v>1</v>
      </c>
      <c r="N18" s="2">
        <v>2</v>
      </c>
      <c r="O18" s="15">
        <v>247</v>
      </c>
    </row>
    <row r="19" spans="4:15" x14ac:dyDescent="0.25">
      <c r="D19" s="67" t="s">
        <v>22</v>
      </c>
      <c r="E19" s="10" t="s">
        <v>23</v>
      </c>
      <c r="F19" s="7"/>
      <c r="G19" s="11">
        <v>327</v>
      </c>
      <c r="H19" s="13">
        <v>269</v>
      </c>
      <c r="I19" s="1">
        <v>5</v>
      </c>
      <c r="J19" s="1">
        <v>27</v>
      </c>
      <c r="K19" s="1">
        <v>19</v>
      </c>
      <c r="L19" s="1">
        <v>31</v>
      </c>
      <c r="M19" s="1">
        <v>0</v>
      </c>
      <c r="N19" s="1">
        <v>2</v>
      </c>
      <c r="O19" s="16">
        <v>351</v>
      </c>
    </row>
    <row r="20" spans="4:15" x14ac:dyDescent="0.25">
      <c r="D20" s="68"/>
      <c r="E20" s="8" t="s">
        <v>24</v>
      </c>
      <c r="F20" s="9"/>
      <c r="G20" s="12">
        <v>54</v>
      </c>
      <c r="H20" s="14">
        <v>46</v>
      </c>
      <c r="I20" s="2">
        <v>1</v>
      </c>
      <c r="J20" s="2">
        <v>7</v>
      </c>
      <c r="K20" s="2">
        <v>3</v>
      </c>
      <c r="L20" s="2">
        <v>2</v>
      </c>
      <c r="M20" s="2">
        <v>0</v>
      </c>
      <c r="N20" s="2">
        <v>0</v>
      </c>
      <c r="O20" s="15">
        <v>59</v>
      </c>
    </row>
    <row r="21" spans="4:15" x14ac:dyDescent="0.25">
      <c r="D21" s="68"/>
      <c r="E21" s="8" t="s">
        <v>25</v>
      </c>
      <c r="F21" s="9"/>
      <c r="G21" s="12">
        <v>273</v>
      </c>
      <c r="H21" s="14">
        <v>223</v>
      </c>
      <c r="I21" s="2">
        <v>4</v>
      </c>
      <c r="J21" s="2">
        <v>20</v>
      </c>
      <c r="K21" s="2">
        <v>16</v>
      </c>
      <c r="L21" s="2">
        <v>29</v>
      </c>
      <c r="M21" s="2">
        <v>0</v>
      </c>
      <c r="N21" s="2">
        <v>2</v>
      </c>
      <c r="O21" s="15">
        <v>292</v>
      </c>
    </row>
    <row r="22" spans="4:15" x14ac:dyDescent="0.25">
      <c r="D22" s="68"/>
      <c r="E22" s="8" t="s">
        <v>26</v>
      </c>
      <c r="F22" s="9"/>
      <c r="G22" s="12">
        <v>1023</v>
      </c>
      <c r="H22" s="14">
        <v>788</v>
      </c>
      <c r="I22" s="2">
        <v>15</v>
      </c>
      <c r="J22" s="2">
        <v>61</v>
      </c>
      <c r="K22" s="2">
        <v>75</v>
      </c>
      <c r="L22" s="2">
        <v>172</v>
      </c>
      <c r="M22" s="2">
        <v>2</v>
      </c>
      <c r="N22" s="2">
        <v>6</v>
      </c>
      <c r="O22" s="15">
        <v>1111</v>
      </c>
    </row>
    <row r="23" spans="4:15" x14ac:dyDescent="0.25">
      <c r="D23" s="68"/>
      <c r="E23" s="8" t="s">
        <v>27</v>
      </c>
      <c r="F23" s="9"/>
      <c r="G23" s="12">
        <v>654</v>
      </c>
      <c r="H23" s="14">
        <v>504</v>
      </c>
      <c r="I23" s="2">
        <v>11</v>
      </c>
      <c r="J23" s="2">
        <v>47</v>
      </c>
      <c r="K23" s="2">
        <v>46</v>
      </c>
      <c r="L23" s="2">
        <v>106</v>
      </c>
      <c r="M23" s="2">
        <v>0</v>
      </c>
      <c r="N23" s="2">
        <v>3</v>
      </c>
      <c r="O23" s="15">
        <v>714</v>
      </c>
    </row>
    <row r="24" spans="4:15" x14ac:dyDescent="0.25">
      <c r="D24" s="68"/>
      <c r="E24" s="8" t="s">
        <v>28</v>
      </c>
      <c r="F24" s="9"/>
      <c r="G24" s="12">
        <v>369</v>
      </c>
      <c r="H24" s="14">
        <v>284</v>
      </c>
      <c r="I24" s="2">
        <v>4</v>
      </c>
      <c r="J24" s="2">
        <v>14</v>
      </c>
      <c r="K24" s="2">
        <v>29</v>
      </c>
      <c r="L24" s="2">
        <v>66</v>
      </c>
      <c r="M24" s="2">
        <v>2</v>
      </c>
      <c r="N24" s="2">
        <v>3</v>
      </c>
      <c r="O24" s="15">
        <v>397</v>
      </c>
    </row>
    <row r="25" spans="4:15" x14ac:dyDescent="0.25">
      <c r="D25" s="68"/>
      <c r="E25" s="8" t="s">
        <v>29</v>
      </c>
      <c r="F25" s="9"/>
      <c r="G25" s="12">
        <v>146</v>
      </c>
      <c r="H25" s="14">
        <v>112</v>
      </c>
      <c r="I25" s="2">
        <v>1</v>
      </c>
      <c r="J25" s="2">
        <v>4</v>
      </c>
      <c r="K25" s="2">
        <v>14</v>
      </c>
      <c r="L25" s="2">
        <v>30</v>
      </c>
      <c r="M25" s="2">
        <v>0</v>
      </c>
      <c r="N25" s="2">
        <v>0</v>
      </c>
      <c r="O25" s="15">
        <v>161</v>
      </c>
    </row>
    <row r="26" spans="4:15" x14ac:dyDescent="0.25">
      <c r="D26" s="67" t="s">
        <v>30</v>
      </c>
      <c r="E26" s="10" t="s">
        <v>31</v>
      </c>
      <c r="F26" s="7"/>
      <c r="G26" s="11">
        <v>750</v>
      </c>
      <c r="H26" s="13">
        <v>574</v>
      </c>
      <c r="I26" s="1">
        <v>13</v>
      </c>
      <c r="J26" s="1">
        <v>57</v>
      </c>
      <c r="K26" s="1">
        <v>55</v>
      </c>
      <c r="L26" s="1">
        <v>121</v>
      </c>
      <c r="M26" s="1">
        <v>0</v>
      </c>
      <c r="N26" s="1">
        <v>3</v>
      </c>
      <c r="O26" s="16">
        <v>820</v>
      </c>
    </row>
    <row r="27" spans="4:15" x14ac:dyDescent="0.25">
      <c r="D27" s="68"/>
      <c r="E27" s="8" t="s">
        <v>32</v>
      </c>
      <c r="F27" s="9"/>
      <c r="G27" s="12">
        <v>746</v>
      </c>
      <c r="H27" s="14">
        <v>595</v>
      </c>
      <c r="I27" s="2">
        <v>8</v>
      </c>
      <c r="J27" s="2">
        <v>35</v>
      </c>
      <c r="K27" s="2">
        <v>53</v>
      </c>
      <c r="L27" s="2">
        <v>112</v>
      </c>
      <c r="M27" s="2">
        <v>2</v>
      </c>
      <c r="N27" s="2">
        <v>5</v>
      </c>
      <c r="O27" s="15">
        <v>803</v>
      </c>
    </row>
    <row r="28" spans="4:15" x14ac:dyDescent="0.25">
      <c r="D28" s="67" t="s">
        <v>33</v>
      </c>
      <c r="E28" s="10" t="s">
        <v>34</v>
      </c>
      <c r="F28" s="7"/>
      <c r="G28" s="11">
        <v>1182</v>
      </c>
      <c r="H28" s="13">
        <v>1103</v>
      </c>
      <c r="I28" s="1">
        <v>18</v>
      </c>
      <c r="J28" s="1">
        <v>11</v>
      </c>
      <c r="K28" s="1">
        <v>47</v>
      </c>
      <c r="L28" s="1">
        <v>73</v>
      </c>
      <c r="M28" s="1">
        <v>2</v>
      </c>
      <c r="N28" s="1">
        <v>7</v>
      </c>
      <c r="O28" s="16">
        <v>1252</v>
      </c>
    </row>
    <row r="29" spans="4:15" x14ac:dyDescent="0.25">
      <c r="D29" s="68"/>
      <c r="E29" s="8" t="s">
        <v>35</v>
      </c>
      <c r="F29" s="9"/>
      <c r="G29" s="12">
        <v>137</v>
      </c>
      <c r="H29" s="14">
        <v>31</v>
      </c>
      <c r="I29" s="2">
        <v>3</v>
      </c>
      <c r="J29" s="2">
        <v>37</v>
      </c>
      <c r="K29" s="2">
        <v>4</v>
      </c>
      <c r="L29" s="2">
        <v>86</v>
      </c>
      <c r="M29" s="2">
        <v>0</v>
      </c>
      <c r="N29" s="2">
        <v>0</v>
      </c>
      <c r="O29" s="15">
        <v>161</v>
      </c>
    </row>
    <row r="30" spans="4:15" x14ac:dyDescent="0.25">
      <c r="D30" s="68"/>
      <c r="E30" s="8" t="s">
        <v>36</v>
      </c>
      <c r="F30" s="9"/>
      <c r="G30" s="12">
        <v>129</v>
      </c>
      <c r="H30" s="14">
        <v>30</v>
      </c>
      <c r="I30" s="2">
        <v>0</v>
      </c>
      <c r="J30" s="2">
        <v>33</v>
      </c>
      <c r="K30" s="2">
        <v>47</v>
      </c>
      <c r="L30" s="2">
        <v>44</v>
      </c>
      <c r="M30" s="2">
        <v>0</v>
      </c>
      <c r="N30" s="2">
        <v>0</v>
      </c>
      <c r="O30" s="15">
        <v>154</v>
      </c>
    </row>
    <row r="31" spans="4:15" x14ac:dyDescent="0.25">
      <c r="D31" s="68"/>
      <c r="E31" s="8" t="s">
        <v>37</v>
      </c>
      <c r="F31" s="9"/>
      <c r="G31" s="12">
        <v>5</v>
      </c>
      <c r="H31" s="14">
        <v>0</v>
      </c>
      <c r="I31" s="2">
        <v>0</v>
      </c>
      <c r="J31" s="2">
        <v>1</v>
      </c>
      <c r="K31" s="2">
        <v>2</v>
      </c>
      <c r="L31" s="2">
        <v>3</v>
      </c>
      <c r="M31" s="2">
        <v>0</v>
      </c>
      <c r="N31" s="2">
        <v>0</v>
      </c>
      <c r="O31" s="15">
        <v>6</v>
      </c>
    </row>
    <row r="32" spans="4:15" x14ac:dyDescent="0.25">
      <c r="D32" s="68"/>
      <c r="E32" s="8" t="s">
        <v>38</v>
      </c>
      <c r="F32" s="9"/>
      <c r="G32" s="12">
        <v>43</v>
      </c>
      <c r="H32" s="14">
        <v>5</v>
      </c>
      <c r="I32" s="2">
        <v>0</v>
      </c>
      <c r="J32" s="2">
        <v>10</v>
      </c>
      <c r="K32" s="2">
        <v>8</v>
      </c>
      <c r="L32" s="2">
        <v>27</v>
      </c>
      <c r="M32" s="2">
        <v>0</v>
      </c>
      <c r="N32" s="2">
        <v>1</v>
      </c>
      <c r="O32" s="15">
        <v>50</v>
      </c>
    </row>
    <row r="33" spans="4:15" x14ac:dyDescent="0.25">
      <c r="D33" s="68"/>
      <c r="E33" s="8" t="s">
        <v>39</v>
      </c>
      <c r="F33" s="9"/>
      <c r="G33" s="12">
        <v>0</v>
      </c>
      <c r="H33" s="14">
        <v>0</v>
      </c>
      <c r="I33" s="2">
        <v>0</v>
      </c>
      <c r="J33" s="2">
        <v>0</v>
      </c>
      <c r="K33" s="2">
        <v>0</v>
      </c>
      <c r="L33" s="2">
        <v>0</v>
      </c>
      <c r="M33" s="2">
        <v>0</v>
      </c>
      <c r="N33" s="2">
        <v>0</v>
      </c>
      <c r="O33" s="15">
        <v>0</v>
      </c>
    </row>
    <row r="34" spans="4:15" x14ac:dyDescent="0.25">
      <c r="D34" s="67" t="s">
        <v>40</v>
      </c>
      <c r="E34" s="10" t="s">
        <v>41</v>
      </c>
      <c r="F34" s="7"/>
      <c r="G34" s="11">
        <v>750</v>
      </c>
      <c r="H34" s="13">
        <v>574</v>
      </c>
      <c r="I34" s="1">
        <v>13</v>
      </c>
      <c r="J34" s="1">
        <v>57</v>
      </c>
      <c r="K34" s="1">
        <v>55</v>
      </c>
      <c r="L34" s="1">
        <v>121</v>
      </c>
      <c r="M34" s="1">
        <v>0</v>
      </c>
      <c r="N34" s="1">
        <v>3</v>
      </c>
      <c r="O34" s="16">
        <v>820</v>
      </c>
    </row>
    <row r="35" spans="4:15" x14ac:dyDescent="0.25">
      <c r="D35" s="68"/>
      <c r="E35" s="8" t="s">
        <v>34</v>
      </c>
      <c r="F35" s="9"/>
      <c r="G35" s="12">
        <v>588</v>
      </c>
      <c r="H35" s="14">
        <v>544</v>
      </c>
      <c r="I35" s="2">
        <v>11</v>
      </c>
      <c r="J35" s="2">
        <v>6</v>
      </c>
      <c r="K35" s="2">
        <v>27</v>
      </c>
      <c r="L35" s="2">
        <v>42</v>
      </c>
      <c r="M35" s="2">
        <v>0</v>
      </c>
      <c r="N35" s="2">
        <v>3</v>
      </c>
      <c r="O35" s="15">
        <v>630</v>
      </c>
    </row>
    <row r="36" spans="4:15" x14ac:dyDescent="0.25">
      <c r="D36" s="68"/>
      <c r="E36" s="8" t="s">
        <v>35</v>
      </c>
      <c r="F36" s="9"/>
      <c r="G36" s="12">
        <v>72</v>
      </c>
      <c r="H36" s="14">
        <v>15</v>
      </c>
      <c r="I36" s="2">
        <v>2</v>
      </c>
      <c r="J36" s="2">
        <v>23</v>
      </c>
      <c r="K36" s="2">
        <v>2</v>
      </c>
      <c r="L36" s="2">
        <v>43</v>
      </c>
      <c r="M36" s="2">
        <v>0</v>
      </c>
      <c r="N36" s="2">
        <v>0</v>
      </c>
      <c r="O36" s="15">
        <v>85</v>
      </c>
    </row>
    <row r="37" spans="4:15" x14ac:dyDescent="0.25">
      <c r="D37" s="68"/>
      <c r="E37" s="8" t="s">
        <v>36</v>
      </c>
      <c r="F37" s="9"/>
      <c r="G37" s="12">
        <v>62</v>
      </c>
      <c r="H37" s="14">
        <v>12</v>
      </c>
      <c r="I37" s="2">
        <v>0</v>
      </c>
      <c r="J37" s="2">
        <v>20</v>
      </c>
      <c r="K37" s="2">
        <v>22</v>
      </c>
      <c r="L37" s="2">
        <v>20</v>
      </c>
      <c r="M37" s="2">
        <v>0</v>
      </c>
      <c r="N37" s="2">
        <v>0</v>
      </c>
      <c r="O37" s="15">
        <v>74</v>
      </c>
    </row>
    <row r="38" spans="4:15" x14ac:dyDescent="0.25">
      <c r="D38" s="68"/>
      <c r="E38" s="8" t="s">
        <v>38</v>
      </c>
      <c r="F38" s="9"/>
      <c r="G38" s="12">
        <v>25</v>
      </c>
      <c r="H38" s="14">
        <v>3</v>
      </c>
      <c r="I38" s="2">
        <v>0</v>
      </c>
      <c r="J38" s="2">
        <v>8</v>
      </c>
      <c r="K38" s="2">
        <v>3</v>
      </c>
      <c r="L38" s="2">
        <v>14</v>
      </c>
      <c r="M38" s="2">
        <v>0</v>
      </c>
      <c r="N38" s="2">
        <v>0</v>
      </c>
      <c r="O38" s="15">
        <v>28</v>
      </c>
    </row>
    <row r="39" spans="4:15" x14ac:dyDescent="0.25">
      <c r="D39" s="68"/>
      <c r="E39" s="8" t="s">
        <v>37</v>
      </c>
      <c r="F39" s="9"/>
      <c r="G39" s="12">
        <v>3</v>
      </c>
      <c r="H39" s="14">
        <v>0</v>
      </c>
      <c r="I39" s="2">
        <v>0</v>
      </c>
      <c r="J39" s="2">
        <v>0</v>
      </c>
      <c r="K39" s="2">
        <v>1</v>
      </c>
      <c r="L39" s="2">
        <v>2</v>
      </c>
      <c r="M39" s="2">
        <v>0</v>
      </c>
      <c r="N39" s="2">
        <v>0</v>
      </c>
      <c r="O39" s="15">
        <v>3</v>
      </c>
    </row>
    <row r="40" spans="4:15" x14ac:dyDescent="0.25">
      <c r="D40" s="68"/>
      <c r="E40" s="8" t="s">
        <v>39</v>
      </c>
      <c r="F40" s="9"/>
      <c r="G40" s="12">
        <v>0</v>
      </c>
      <c r="H40" s="14">
        <v>0</v>
      </c>
      <c r="I40" s="2">
        <v>0</v>
      </c>
      <c r="J40" s="2">
        <v>0</v>
      </c>
      <c r="K40" s="2">
        <v>0</v>
      </c>
      <c r="L40" s="2">
        <v>0</v>
      </c>
      <c r="M40" s="2">
        <v>0</v>
      </c>
      <c r="N40" s="2">
        <v>0</v>
      </c>
      <c r="O40" s="15">
        <v>0</v>
      </c>
    </row>
    <row r="41" spans="4:15" x14ac:dyDescent="0.25">
      <c r="D41" s="68"/>
      <c r="E41" s="8" t="s">
        <v>42</v>
      </c>
      <c r="F41" s="9"/>
      <c r="G41" s="12">
        <v>746</v>
      </c>
      <c r="H41" s="14">
        <v>595</v>
      </c>
      <c r="I41" s="2">
        <v>8</v>
      </c>
      <c r="J41" s="2">
        <v>35</v>
      </c>
      <c r="K41" s="2">
        <v>53</v>
      </c>
      <c r="L41" s="2">
        <v>112</v>
      </c>
      <c r="M41" s="2">
        <v>2</v>
      </c>
      <c r="N41" s="2">
        <v>5</v>
      </c>
      <c r="O41" s="15">
        <v>803</v>
      </c>
    </row>
    <row r="42" spans="4:15" x14ac:dyDescent="0.25">
      <c r="D42" s="68"/>
      <c r="E42" s="8" t="s">
        <v>34</v>
      </c>
      <c r="F42" s="9"/>
      <c r="G42" s="12">
        <v>594</v>
      </c>
      <c r="H42" s="14">
        <v>559</v>
      </c>
      <c r="I42" s="2">
        <v>7</v>
      </c>
      <c r="J42" s="2">
        <v>5</v>
      </c>
      <c r="K42" s="2">
        <v>20</v>
      </c>
      <c r="L42" s="2">
        <v>31</v>
      </c>
      <c r="M42" s="2">
        <v>2</v>
      </c>
      <c r="N42" s="2">
        <v>4</v>
      </c>
      <c r="O42" s="15">
        <v>622</v>
      </c>
    </row>
    <row r="43" spans="4:15" x14ac:dyDescent="0.25">
      <c r="D43" s="68"/>
      <c r="E43" s="8" t="s">
        <v>35</v>
      </c>
      <c r="F43" s="9"/>
      <c r="G43" s="12">
        <v>65</v>
      </c>
      <c r="H43" s="14">
        <v>16</v>
      </c>
      <c r="I43" s="2">
        <v>1</v>
      </c>
      <c r="J43" s="2">
        <v>14</v>
      </c>
      <c r="K43" s="2">
        <v>2</v>
      </c>
      <c r="L43" s="2">
        <v>43</v>
      </c>
      <c r="M43" s="2">
        <v>0</v>
      </c>
      <c r="N43" s="2">
        <v>0</v>
      </c>
      <c r="O43" s="15">
        <v>76</v>
      </c>
    </row>
    <row r="44" spans="4:15" x14ac:dyDescent="0.25">
      <c r="D44" s="68"/>
      <c r="E44" s="8" t="s">
        <v>36</v>
      </c>
      <c r="F44" s="9"/>
      <c r="G44" s="12">
        <v>67</v>
      </c>
      <c r="H44" s="14">
        <v>18</v>
      </c>
      <c r="I44" s="2">
        <v>0</v>
      </c>
      <c r="J44" s="2">
        <v>13</v>
      </c>
      <c r="K44" s="2">
        <v>25</v>
      </c>
      <c r="L44" s="2">
        <v>24</v>
      </c>
      <c r="M44" s="2">
        <v>0</v>
      </c>
      <c r="N44" s="2">
        <v>0</v>
      </c>
      <c r="O44" s="15">
        <v>80</v>
      </c>
    </row>
    <row r="45" spans="4:15" x14ac:dyDescent="0.25">
      <c r="D45" s="68"/>
      <c r="E45" s="8" t="s">
        <v>38</v>
      </c>
      <c r="F45" s="9"/>
      <c r="G45" s="12">
        <v>18</v>
      </c>
      <c r="H45" s="14">
        <v>2</v>
      </c>
      <c r="I45" s="2">
        <v>0</v>
      </c>
      <c r="J45" s="2">
        <v>2</v>
      </c>
      <c r="K45" s="2">
        <v>5</v>
      </c>
      <c r="L45" s="2">
        <v>13</v>
      </c>
      <c r="M45" s="2">
        <v>0</v>
      </c>
      <c r="N45" s="2">
        <v>1</v>
      </c>
      <c r="O45" s="15">
        <v>22</v>
      </c>
    </row>
    <row r="46" spans="4:15" x14ac:dyDescent="0.25">
      <c r="D46" s="68"/>
      <c r="E46" s="8" t="s">
        <v>37</v>
      </c>
      <c r="F46" s="9"/>
      <c r="G46" s="12">
        <v>2</v>
      </c>
      <c r="H46" s="14">
        <v>0</v>
      </c>
      <c r="I46" s="2">
        <v>0</v>
      </c>
      <c r="J46" s="2">
        <v>1</v>
      </c>
      <c r="K46" s="2">
        <v>1</v>
      </c>
      <c r="L46" s="2">
        <v>1</v>
      </c>
      <c r="M46" s="2">
        <v>0</v>
      </c>
      <c r="N46" s="2">
        <v>0</v>
      </c>
      <c r="O46" s="15">
        <v>3</v>
      </c>
    </row>
    <row r="47" spans="4:15" x14ac:dyDescent="0.25">
      <c r="D47" s="68"/>
      <c r="E47" s="8" t="s">
        <v>39</v>
      </c>
      <c r="F47" s="9"/>
      <c r="G47" s="12">
        <v>0</v>
      </c>
      <c r="H47" s="14">
        <v>0</v>
      </c>
      <c r="I47" s="2">
        <v>0</v>
      </c>
      <c r="J47" s="2">
        <v>0</v>
      </c>
      <c r="K47" s="2">
        <v>0</v>
      </c>
      <c r="L47" s="2">
        <v>0</v>
      </c>
      <c r="M47" s="2">
        <v>0</v>
      </c>
      <c r="N47" s="2">
        <v>0</v>
      </c>
      <c r="O47" s="15">
        <v>0</v>
      </c>
    </row>
    <row r="48" spans="4:15" x14ac:dyDescent="0.25">
      <c r="D48" s="67" t="s">
        <v>43</v>
      </c>
      <c r="E48" s="10" t="s">
        <v>44</v>
      </c>
      <c r="F48" s="7"/>
      <c r="G48" s="11">
        <v>309</v>
      </c>
      <c r="H48" s="13">
        <v>66</v>
      </c>
      <c r="I48" s="1">
        <v>3</v>
      </c>
      <c r="J48" s="1">
        <v>80</v>
      </c>
      <c r="K48" s="1">
        <v>59</v>
      </c>
      <c r="L48" s="1">
        <v>157</v>
      </c>
      <c r="M48" s="1">
        <v>0</v>
      </c>
      <c r="N48" s="1">
        <v>1</v>
      </c>
      <c r="O48" s="16">
        <v>365</v>
      </c>
    </row>
    <row r="49" spans="4:15" x14ac:dyDescent="0.25">
      <c r="D49" s="68"/>
      <c r="E49" s="8" t="s">
        <v>45</v>
      </c>
      <c r="F49" s="9"/>
      <c r="G49" s="12">
        <v>149</v>
      </c>
      <c r="H49" s="14">
        <v>36</v>
      </c>
      <c r="I49" s="2">
        <v>3</v>
      </c>
      <c r="J49" s="2">
        <v>37</v>
      </c>
      <c r="K49" s="2">
        <v>34</v>
      </c>
      <c r="L49" s="2">
        <v>69</v>
      </c>
      <c r="M49" s="2">
        <v>0</v>
      </c>
      <c r="N49" s="2">
        <v>0</v>
      </c>
      <c r="O49" s="15">
        <v>179</v>
      </c>
    </row>
    <row r="50" spans="4:15" x14ac:dyDescent="0.25">
      <c r="D50" s="68"/>
      <c r="E50" s="8" t="s">
        <v>46</v>
      </c>
      <c r="F50" s="9"/>
      <c r="G50" s="12">
        <v>160</v>
      </c>
      <c r="H50" s="14">
        <v>30</v>
      </c>
      <c r="I50" s="2">
        <v>0</v>
      </c>
      <c r="J50" s="2">
        <v>43</v>
      </c>
      <c r="K50" s="2">
        <v>25</v>
      </c>
      <c r="L50" s="2">
        <v>88</v>
      </c>
      <c r="M50" s="2">
        <v>0</v>
      </c>
      <c r="N50" s="2">
        <v>1</v>
      </c>
      <c r="O50" s="15">
        <v>186</v>
      </c>
    </row>
    <row r="51" spans="4:15" x14ac:dyDescent="0.25">
      <c r="D51" s="68"/>
      <c r="E51" s="8" t="s">
        <v>47</v>
      </c>
      <c r="F51" s="9"/>
      <c r="G51" s="12">
        <v>1182</v>
      </c>
      <c r="H51" s="14">
        <v>1103</v>
      </c>
      <c r="I51" s="2">
        <v>18</v>
      </c>
      <c r="J51" s="2">
        <v>11</v>
      </c>
      <c r="K51" s="2">
        <v>47</v>
      </c>
      <c r="L51" s="2">
        <v>73</v>
      </c>
      <c r="M51" s="2">
        <v>2</v>
      </c>
      <c r="N51" s="2">
        <v>7</v>
      </c>
      <c r="O51" s="15">
        <v>1252</v>
      </c>
    </row>
    <row r="52" spans="4:15" x14ac:dyDescent="0.25">
      <c r="D52" s="68"/>
      <c r="E52" s="8" t="s">
        <v>48</v>
      </c>
      <c r="F52" s="9"/>
      <c r="G52" s="12">
        <v>175</v>
      </c>
      <c r="H52" s="14">
        <v>166</v>
      </c>
      <c r="I52" s="2">
        <v>2</v>
      </c>
      <c r="J52" s="2">
        <v>3</v>
      </c>
      <c r="K52" s="2">
        <v>4</v>
      </c>
      <c r="L52" s="2">
        <v>10</v>
      </c>
      <c r="M52" s="2">
        <v>0</v>
      </c>
      <c r="N52" s="2">
        <v>3</v>
      </c>
      <c r="O52" s="15">
        <v>185</v>
      </c>
    </row>
    <row r="53" spans="4:15" x14ac:dyDescent="0.25">
      <c r="D53" s="68"/>
      <c r="E53" s="8" t="s">
        <v>49</v>
      </c>
      <c r="F53" s="9"/>
      <c r="G53" s="12">
        <v>169</v>
      </c>
      <c r="H53" s="14">
        <v>156</v>
      </c>
      <c r="I53" s="2">
        <v>3</v>
      </c>
      <c r="J53" s="2">
        <v>3</v>
      </c>
      <c r="K53" s="2">
        <v>7</v>
      </c>
      <c r="L53" s="2">
        <v>10</v>
      </c>
      <c r="M53" s="2">
        <v>1</v>
      </c>
      <c r="N53" s="2">
        <v>0</v>
      </c>
      <c r="O53" s="15">
        <v>179</v>
      </c>
    </row>
    <row r="54" spans="4:15" x14ac:dyDescent="0.25">
      <c r="D54" s="68"/>
      <c r="E54" s="8" t="s">
        <v>50</v>
      </c>
      <c r="F54" s="9"/>
      <c r="G54" s="12">
        <v>176</v>
      </c>
      <c r="H54" s="14">
        <v>165</v>
      </c>
      <c r="I54" s="2">
        <v>1</v>
      </c>
      <c r="J54" s="2">
        <v>1</v>
      </c>
      <c r="K54" s="2">
        <v>8</v>
      </c>
      <c r="L54" s="2">
        <v>12</v>
      </c>
      <c r="M54" s="2">
        <v>0</v>
      </c>
      <c r="N54" s="2">
        <v>1</v>
      </c>
      <c r="O54" s="15">
        <v>187</v>
      </c>
    </row>
    <row r="55" spans="4:15" x14ac:dyDescent="0.25">
      <c r="D55" s="68"/>
      <c r="E55" s="8" t="s">
        <v>51</v>
      </c>
      <c r="F55" s="9"/>
      <c r="G55" s="12">
        <v>183</v>
      </c>
      <c r="H55" s="14">
        <v>168</v>
      </c>
      <c r="I55" s="2">
        <v>2</v>
      </c>
      <c r="J55" s="2">
        <v>2</v>
      </c>
      <c r="K55" s="2">
        <v>8</v>
      </c>
      <c r="L55" s="2">
        <v>9</v>
      </c>
      <c r="M55" s="2">
        <v>0</v>
      </c>
      <c r="N55" s="2">
        <v>1</v>
      </c>
      <c r="O55" s="15">
        <v>189</v>
      </c>
    </row>
    <row r="56" spans="4:15" x14ac:dyDescent="0.25">
      <c r="D56" s="68"/>
      <c r="E56" s="8" t="s">
        <v>52</v>
      </c>
      <c r="F56" s="9"/>
      <c r="G56" s="12">
        <v>230</v>
      </c>
      <c r="H56" s="14">
        <v>215</v>
      </c>
      <c r="I56" s="2">
        <v>4</v>
      </c>
      <c r="J56" s="2">
        <v>0</v>
      </c>
      <c r="K56" s="2">
        <v>12</v>
      </c>
      <c r="L56" s="2">
        <v>18</v>
      </c>
      <c r="M56" s="2">
        <v>1</v>
      </c>
      <c r="N56" s="2">
        <v>0</v>
      </c>
      <c r="O56" s="15">
        <v>249</v>
      </c>
    </row>
    <row r="57" spans="4:15" x14ac:dyDescent="0.25">
      <c r="D57" s="68"/>
      <c r="E57" s="8" t="s">
        <v>53</v>
      </c>
      <c r="F57" s="9"/>
      <c r="G57" s="12">
        <v>249</v>
      </c>
      <c r="H57" s="14">
        <v>233</v>
      </c>
      <c r="I57" s="2">
        <v>6</v>
      </c>
      <c r="J57" s="2">
        <v>2</v>
      </c>
      <c r="K57" s="2">
        <v>8</v>
      </c>
      <c r="L57" s="2">
        <v>14</v>
      </c>
      <c r="M57" s="2">
        <v>0</v>
      </c>
      <c r="N57" s="2">
        <v>2</v>
      </c>
      <c r="O57" s="15">
        <v>263</v>
      </c>
    </row>
    <row r="58" spans="4:15" x14ac:dyDescent="0.25">
      <c r="D58" s="68"/>
      <c r="E58" s="8" t="s">
        <v>37</v>
      </c>
      <c r="F58" s="9"/>
      <c r="G58" s="12">
        <v>5</v>
      </c>
      <c r="H58" s="14">
        <v>0</v>
      </c>
      <c r="I58" s="2">
        <v>0</v>
      </c>
      <c r="J58" s="2">
        <v>1</v>
      </c>
      <c r="K58" s="2">
        <v>2</v>
      </c>
      <c r="L58" s="2">
        <v>3</v>
      </c>
      <c r="M58" s="2">
        <v>0</v>
      </c>
      <c r="N58" s="2">
        <v>0</v>
      </c>
      <c r="O58" s="15">
        <v>6</v>
      </c>
    </row>
    <row r="59" spans="4:15" x14ac:dyDescent="0.25">
      <c r="D59" s="69"/>
      <c r="E59" s="35" t="s">
        <v>39</v>
      </c>
      <c r="F59" s="31"/>
      <c r="G59" s="25">
        <v>0</v>
      </c>
      <c r="H59" s="39">
        <v>0</v>
      </c>
      <c r="I59" s="6">
        <v>0</v>
      </c>
      <c r="J59" s="6">
        <v>0</v>
      </c>
      <c r="K59" s="6">
        <v>0</v>
      </c>
      <c r="L59" s="6">
        <v>0</v>
      </c>
      <c r="M59" s="6">
        <v>0</v>
      </c>
      <c r="N59" s="6">
        <v>0</v>
      </c>
      <c r="O59" s="40">
        <v>0</v>
      </c>
    </row>
  </sheetData>
  <mergeCells count="7">
    <mergeCell ref="D34:D47"/>
    <mergeCell ref="D48:D59"/>
    <mergeCell ref="D8:F9"/>
    <mergeCell ref="D11:D18"/>
    <mergeCell ref="D19:D25"/>
    <mergeCell ref="D26:D27"/>
    <mergeCell ref="D28:D33"/>
  </mergeCells>
  <phoneticPr fontId="4"/>
  <pageMargins left="0.7" right="0.7" top="0.75" bottom="0.75" header="0.3" footer="0.3"/>
  <pageSetup paperSize="9" scale="63" pageOrder="overThenDown" orientation="landscape"/>
  <headerFooter>
    <oddFooter>&amp;CN(49)</oddFooter>
  </headerFooter>
  <rowBreaks count="1" manualBreakCount="1">
    <brk id="59" max="16383" man="1"/>
  </rowBreaks>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4:Q59"/>
  <sheetViews>
    <sheetView workbookViewId="0"/>
  </sheetViews>
  <sheetFormatPr defaultColWidth="8.8984375" defaultRowHeight="12.6" x14ac:dyDescent="0.25"/>
  <cols>
    <col min="1" max="1" width="3.59765625" style="24" customWidth="1"/>
    <col min="2" max="2" width="4.59765625" style="24" customWidth="1"/>
    <col min="3" max="4" width="7.59765625" style="24" customWidth="1"/>
    <col min="5" max="5" width="16.59765625" style="24" customWidth="1"/>
    <col min="6" max="6" width="5.59765625" style="24" customWidth="1"/>
    <col min="7" max="17" width="8.59765625" style="24" customWidth="1"/>
    <col min="18" max="16384" width="8.8984375" style="24"/>
  </cols>
  <sheetData>
    <row r="4" spans="2:17" x14ac:dyDescent="0.25">
      <c r="B4" s="32" t="str">
        <f xml:space="preserve"> HYPERLINK("#'目次'!B56", "[50]")</f>
        <v>[50]</v>
      </c>
      <c r="C4" s="19" t="s">
        <v>681</v>
      </c>
    </row>
    <row r="5" spans="2:17" x14ac:dyDescent="0.25">
      <c r="C5" s="24" t="s">
        <v>682</v>
      </c>
    </row>
    <row r="7" spans="2:17" x14ac:dyDescent="0.25">
      <c r="C7" s="19" t="s">
        <v>11</v>
      </c>
    </row>
    <row r="8" spans="2:17" x14ac:dyDescent="0.25">
      <c r="D8" s="63"/>
      <c r="E8" s="64"/>
      <c r="F8" s="64"/>
      <c r="G8" s="38" t="s">
        <v>12</v>
      </c>
      <c r="H8" s="33" t="s">
        <v>683</v>
      </c>
      <c r="I8" s="5" t="s">
        <v>684</v>
      </c>
      <c r="J8" s="5" t="s">
        <v>685</v>
      </c>
      <c r="K8" s="5" t="s">
        <v>686</v>
      </c>
      <c r="L8" s="5" t="s">
        <v>687</v>
      </c>
      <c r="M8" s="5" t="s">
        <v>688</v>
      </c>
      <c r="N8" s="5" t="s">
        <v>689</v>
      </c>
      <c r="O8" s="5" t="s">
        <v>231</v>
      </c>
      <c r="P8" s="5" t="s">
        <v>690</v>
      </c>
      <c r="Q8" s="29" t="s">
        <v>245</v>
      </c>
    </row>
    <row r="9" spans="2:17" x14ac:dyDescent="0.25">
      <c r="D9" s="65"/>
      <c r="E9" s="66"/>
      <c r="F9" s="66"/>
      <c r="G9" s="37"/>
      <c r="H9" s="34"/>
      <c r="I9" s="4"/>
      <c r="J9" s="4"/>
      <c r="K9" s="4"/>
      <c r="L9" s="4"/>
      <c r="M9" s="4"/>
      <c r="N9" s="4"/>
      <c r="O9" s="4"/>
      <c r="P9" s="4"/>
      <c r="Q9" s="26"/>
    </row>
    <row r="10" spans="2:17" x14ac:dyDescent="0.25">
      <c r="D10" s="30"/>
      <c r="E10" s="28" t="s">
        <v>12</v>
      </c>
      <c r="F10" s="36"/>
      <c r="G10" s="27">
        <v>1169</v>
      </c>
      <c r="H10" s="3">
        <v>16</v>
      </c>
      <c r="I10" s="3">
        <v>13</v>
      </c>
      <c r="J10" s="3">
        <v>9</v>
      </c>
      <c r="K10" s="3">
        <v>7</v>
      </c>
      <c r="L10" s="3">
        <v>1070</v>
      </c>
      <c r="M10" s="3">
        <v>29</v>
      </c>
      <c r="N10" s="3">
        <v>22</v>
      </c>
      <c r="O10" s="3">
        <v>3</v>
      </c>
      <c r="P10" s="44">
        <v>5</v>
      </c>
      <c r="Q10" s="43">
        <v>0.7</v>
      </c>
    </row>
    <row r="11" spans="2:17" x14ac:dyDescent="0.25">
      <c r="D11" s="67" t="s">
        <v>21</v>
      </c>
      <c r="E11" s="10" t="s">
        <v>13</v>
      </c>
      <c r="F11" s="7"/>
      <c r="G11" s="11">
        <v>56</v>
      </c>
      <c r="H11" s="13">
        <v>1</v>
      </c>
      <c r="I11" s="1">
        <v>0</v>
      </c>
      <c r="J11" s="1">
        <v>0</v>
      </c>
      <c r="K11" s="1">
        <v>0</v>
      </c>
      <c r="L11" s="1">
        <v>52</v>
      </c>
      <c r="M11" s="1">
        <v>1</v>
      </c>
      <c r="N11" s="1">
        <v>2</v>
      </c>
      <c r="O11" s="1">
        <v>0</v>
      </c>
      <c r="P11" s="20">
        <v>5</v>
      </c>
      <c r="Q11" s="21">
        <v>0.7</v>
      </c>
    </row>
    <row r="12" spans="2:17" x14ac:dyDescent="0.25">
      <c r="D12" s="68"/>
      <c r="E12" s="8" t="s">
        <v>14</v>
      </c>
      <c r="F12" s="9"/>
      <c r="G12" s="12">
        <v>79</v>
      </c>
      <c r="H12" s="14">
        <v>0</v>
      </c>
      <c r="I12" s="2">
        <v>0</v>
      </c>
      <c r="J12" s="2">
        <v>1</v>
      </c>
      <c r="K12" s="2">
        <v>0</v>
      </c>
      <c r="L12" s="2">
        <v>76</v>
      </c>
      <c r="M12" s="2">
        <v>1</v>
      </c>
      <c r="N12" s="2">
        <v>1</v>
      </c>
      <c r="O12" s="2">
        <v>0</v>
      </c>
      <c r="P12" s="17">
        <v>5</v>
      </c>
      <c r="Q12" s="18">
        <v>0.3</v>
      </c>
    </row>
    <row r="13" spans="2:17" x14ac:dyDescent="0.25">
      <c r="D13" s="68"/>
      <c r="E13" s="8" t="s">
        <v>15</v>
      </c>
      <c r="F13" s="9"/>
      <c r="G13" s="12">
        <v>335</v>
      </c>
      <c r="H13" s="14">
        <v>7</v>
      </c>
      <c r="I13" s="2">
        <v>4</v>
      </c>
      <c r="J13" s="2">
        <v>2</v>
      </c>
      <c r="K13" s="2">
        <v>0</v>
      </c>
      <c r="L13" s="2">
        <v>304</v>
      </c>
      <c r="M13" s="2">
        <v>11</v>
      </c>
      <c r="N13" s="2">
        <v>7</v>
      </c>
      <c r="O13" s="2">
        <v>0</v>
      </c>
      <c r="P13" s="17">
        <v>4.9000000000000004</v>
      </c>
      <c r="Q13" s="18">
        <v>0.8</v>
      </c>
    </row>
    <row r="14" spans="2:17" x14ac:dyDescent="0.25">
      <c r="D14" s="68"/>
      <c r="E14" s="8" t="s">
        <v>16</v>
      </c>
      <c r="F14" s="9"/>
      <c r="G14" s="12">
        <v>246</v>
      </c>
      <c r="H14" s="14">
        <v>1</v>
      </c>
      <c r="I14" s="2">
        <v>1</v>
      </c>
      <c r="J14" s="2">
        <v>0</v>
      </c>
      <c r="K14" s="2">
        <v>1</v>
      </c>
      <c r="L14" s="2">
        <v>233</v>
      </c>
      <c r="M14" s="2">
        <v>3</v>
      </c>
      <c r="N14" s="2">
        <v>6</v>
      </c>
      <c r="O14" s="2">
        <v>1</v>
      </c>
      <c r="P14" s="17">
        <v>5</v>
      </c>
      <c r="Q14" s="18">
        <v>0.5</v>
      </c>
    </row>
    <row r="15" spans="2:17" x14ac:dyDescent="0.25">
      <c r="D15" s="68"/>
      <c r="E15" s="8" t="s">
        <v>17</v>
      </c>
      <c r="F15" s="9"/>
      <c r="G15" s="12">
        <v>161</v>
      </c>
      <c r="H15" s="14">
        <v>2</v>
      </c>
      <c r="I15" s="2">
        <v>2</v>
      </c>
      <c r="J15" s="2">
        <v>1</v>
      </c>
      <c r="K15" s="2">
        <v>0</v>
      </c>
      <c r="L15" s="2">
        <v>148</v>
      </c>
      <c r="M15" s="2">
        <v>4</v>
      </c>
      <c r="N15" s="2">
        <v>3</v>
      </c>
      <c r="O15" s="2">
        <v>1</v>
      </c>
      <c r="P15" s="17">
        <v>5</v>
      </c>
      <c r="Q15" s="18">
        <v>0.7</v>
      </c>
    </row>
    <row r="16" spans="2:17" x14ac:dyDescent="0.25">
      <c r="D16" s="68"/>
      <c r="E16" s="8" t="s">
        <v>18</v>
      </c>
      <c r="F16" s="9"/>
      <c r="G16" s="12">
        <v>79</v>
      </c>
      <c r="H16" s="14">
        <v>0</v>
      </c>
      <c r="I16" s="2">
        <v>0</v>
      </c>
      <c r="J16" s="2">
        <v>0</v>
      </c>
      <c r="K16" s="2">
        <v>1</v>
      </c>
      <c r="L16" s="2">
        <v>76</v>
      </c>
      <c r="M16" s="2">
        <v>1</v>
      </c>
      <c r="N16" s="2">
        <v>1</v>
      </c>
      <c r="O16" s="2">
        <v>0</v>
      </c>
      <c r="P16" s="17">
        <v>5</v>
      </c>
      <c r="Q16" s="18">
        <v>0.3</v>
      </c>
    </row>
    <row r="17" spans="4:17" x14ac:dyDescent="0.25">
      <c r="D17" s="68"/>
      <c r="E17" s="8" t="s">
        <v>19</v>
      </c>
      <c r="F17" s="9"/>
      <c r="G17" s="12">
        <v>42</v>
      </c>
      <c r="H17" s="14">
        <v>1</v>
      </c>
      <c r="I17" s="2">
        <v>1</v>
      </c>
      <c r="J17" s="2">
        <v>1</v>
      </c>
      <c r="K17" s="2">
        <v>1</v>
      </c>
      <c r="L17" s="2">
        <v>35</v>
      </c>
      <c r="M17" s="2">
        <v>3</v>
      </c>
      <c r="N17" s="2">
        <v>0</v>
      </c>
      <c r="O17" s="2">
        <v>0</v>
      </c>
      <c r="P17" s="17">
        <v>4.8</v>
      </c>
      <c r="Q17" s="18">
        <v>0.9</v>
      </c>
    </row>
    <row r="18" spans="4:17" x14ac:dyDescent="0.25">
      <c r="D18" s="68"/>
      <c r="E18" s="8" t="s">
        <v>20</v>
      </c>
      <c r="F18" s="9"/>
      <c r="G18" s="12">
        <v>171</v>
      </c>
      <c r="H18" s="14">
        <v>4</v>
      </c>
      <c r="I18" s="2">
        <v>5</v>
      </c>
      <c r="J18" s="2">
        <v>4</v>
      </c>
      <c r="K18" s="2">
        <v>4</v>
      </c>
      <c r="L18" s="2">
        <v>146</v>
      </c>
      <c r="M18" s="2">
        <v>5</v>
      </c>
      <c r="N18" s="2">
        <v>2</v>
      </c>
      <c r="O18" s="2">
        <v>1</v>
      </c>
      <c r="P18" s="17">
        <v>4.8</v>
      </c>
      <c r="Q18" s="18">
        <v>0.9</v>
      </c>
    </row>
    <row r="19" spans="4:17" x14ac:dyDescent="0.25">
      <c r="D19" s="67" t="s">
        <v>22</v>
      </c>
      <c r="E19" s="10" t="s">
        <v>23</v>
      </c>
      <c r="F19" s="7"/>
      <c r="G19" s="11">
        <v>269</v>
      </c>
      <c r="H19" s="13">
        <v>3</v>
      </c>
      <c r="I19" s="1">
        <v>3</v>
      </c>
      <c r="J19" s="1">
        <v>1</v>
      </c>
      <c r="K19" s="1">
        <v>0</v>
      </c>
      <c r="L19" s="1">
        <v>248</v>
      </c>
      <c r="M19" s="1">
        <v>9</v>
      </c>
      <c r="N19" s="1">
        <v>5</v>
      </c>
      <c r="O19" s="1">
        <v>0</v>
      </c>
      <c r="P19" s="20">
        <v>5</v>
      </c>
      <c r="Q19" s="21">
        <v>0.6</v>
      </c>
    </row>
    <row r="20" spans="4:17" x14ac:dyDescent="0.25">
      <c r="D20" s="68"/>
      <c r="E20" s="8" t="s">
        <v>24</v>
      </c>
      <c r="F20" s="9"/>
      <c r="G20" s="12">
        <v>46</v>
      </c>
      <c r="H20" s="14">
        <v>1</v>
      </c>
      <c r="I20" s="2">
        <v>0</v>
      </c>
      <c r="J20" s="2">
        <v>0</v>
      </c>
      <c r="K20" s="2">
        <v>0</v>
      </c>
      <c r="L20" s="2">
        <v>39</v>
      </c>
      <c r="M20" s="2">
        <v>5</v>
      </c>
      <c r="N20" s="2">
        <v>1</v>
      </c>
      <c r="O20" s="2">
        <v>0</v>
      </c>
      <c r="P20" s="17">
        <v>5.0999999999999996</v>
      </c>
      <c r="Q20" s="18">
        <v>0.7</v>
      </c>
    </row>
    <row r="21" spans="4:17" x14ac:dyDescent="0.25">
      <c r="D21" s="68"/>
      <c r="E21" s="8" t="s">
        <v>25</v>
      </c>
      <c r="F21" s="9"/>
      <c r="G21" s="12">
        <v>223</v>
      </c>
      <c r="H21" s="14">
        <v>2</v>
      </c>
      <c r="I21" s="2">
        <v>3</v>
      </c>
      <c r="J21" s="2">
        <v>1</v>
      </c>
      <c r="K21" s="2">
        <v>0</v>
      </c>
      <c r="L21" s="2">
        <v>209</v>
      </c>
      <c r="M21" s="2">
        <v>4</v>
      </c>
      <c r="N21" s="2">
        <v>4</v>
      </c>
      <c r="O21" s="2">
        <v>0</v>
      </c>
      <c r="P21" s="17">
        <v>5</v>
      </c>
      <c r="Q21" s="18">
        <v>0.6</v>
      </c>
    </row>
    <row r="22" spans="4:17" x14ac:dyDescent="0.25">
      <c r="D22" s="68"/>
      <c r="E22" s="8" t="s">
        <v>26</v>
      </c>
      <c r="F22" s="9"/>
      <c r="G22" s="12">
        <v>788</v>
      </c>
      <c r="H22" s="14">
        <v>8</v>
      </c>
      <c r="I22" s="2">
        <v>9</v>
      </c>
      <c r="J22" s="2">
        <v>7</v>
      </c>
      <c r="K22" s="2">
        <v>7</v>
      </c>
      <c r="L22" s="2">
        <v>719</v>
      </c>
      <c r="M22" s="2">
        <v>19</v>
      </c>
      <c r="N22" s="2">
        <v>16</v>
      </c>
      <c r="O22" s="2">
        <v>3</v>
      </c>
      <c r="P22" s="17">
        <v>5</v>
      </c>
      <c r="Q22" s="18">
        <v>0.6</v>
      </c>
    </row>
    <row r="23" spans="4:17" x14ac:dyDescent="0.25">
      <c r="D23" s="68"/>
      <c r="E23" s="8" t="s">
        <v>27</v>
      </c>
      <c r="F23" s="9"/>
      <c r="G23" s="12">
        <v>504</v>
      </c>
      <c r="H23" s="14">
        <v>7</v>
      </c>
      <c r="I23" s="2">
        <v>5</v>
      </c>
      <c r="J23" s="2">
        <v>3</v>
      </c>
      <c r="K23" s="2">
        <v>5</v>
      </c>
      <c r="L23" s="2">
        <v>455</v>
      </c>
      <c r="M23" s="2">
        <v>15</v>
      </c>
      <c r="N23" s="2">
        <v>12</v>
      </c>
      <c r="O23" s="2">
        <v>2</v>
      </c>
      <c r="P23" s="17">
        <v>5</v>
      </c>
      <c r="Q23" s="18">
        <v>0.7</v>
      </c>
    </row>
    <row r="24" spans="4:17" x14ac:dyDescent="0.25">
      <c r="D24" s="68"/>
      <c r="E24" s="8" t="s">
        <v>28</v>
      </c>
      <c r="F24" s="9"/>
      <c r="G24" s="12">
        <v>284</v>
      </c>
      <c r="H24" s="14">
        <v>1</v>
      </c>
      <c r="I24" s="2">
        <v>4</v>
      </c>
      <c r="J24" s="2">
        <v>4</v>
      </c>
      <c r="K24" s="2">
        <v>2</v>
      </c>
      <c r="L24" s="2">
        <v>264</v>
      </c>
      <c r="M24" s="2">
        <v>4</v>
      </c>
      <c r="N24" s="2">
        <v>4</v>
      </c>
      <c r="O24" s="2">
        <v>1</v>
      </c>
      <c r="P24" s="17">
        <v>5</v>
      </c>
      <c r="Q24" s="18">
        <v>0.6</v>
      </c>
    </row>
    <row r="25" spans="4:17" x14ac:dyDescent="0.25">
      <c r="D25" s="68"/>
      <c r="E25" s="8" t="s">
        <v>29</v>
      </c>
      <c r="F25" s="9"/>
      <c r="G25" s="12">
        <v>112</v>
      </c>
      <c r="H25" s="14">
        <v>5</v>
      </c>
      <c r="I25" s="2">
        <v>1</v>
      </c>
      <c r="J25" s="2">
        <v>1</v>
      </c>
      <c r="K25" s="2">
        <v>0</v>
      </c>
      <c r="L25" s="2">
        <v>103</v>
      </c>
      <c r="M25" s="2">
        <v>1</v>
      </c>
      <c r="N25" s="2">
        <v>1</v>
      </c>
      <c r="O25" s="2">
        <v>0</v>
      </c>
      <c r="P25" s="17">
        <v>4.8</v>
      </c>
      <c r="Q25" s="18">
        <v>0.9</v>
      </c>
    </row>
    <row r="26" spans="4:17" x14ac:dyDescent="0.25">
      <c r="D26" s="67" t="s">
        <v>30</v>
      </c>
      <c r="E26" s="10" t="s">
        <v>31</v>
      </c>
      <c r="F26" s="7"/>
      <c r="G26" s="11">
        <v>574</v>
      </c>
      <c r="H26" s="13">
        <v>8</v>
      </c>
      <c r="I26" s="1">
        <v>7</v>
      </c>
      <c r="J26" s="1">
        <v>7</v>
      </c>
      <c r="K26" s="1">
        <v>4</v>
      </c>
      <c r="L26" s="1">
        <v>524</v>
      </c>
      <c r="M26" s="1">
        <v>11</v>
      </c>
      <c r="N26" s="1">
        <v>11</v>
      </c>
      <c r="O26" s="1">
        <v>2</v>
      </c>
      <c r="P26" s="20">
        <v>4.9000000000000004</v>
      </c>
      <c r="Q26" s="21">
        <v>0.7</v>
      </c>
    </row>
    <row r="27" spans="4:17" x14ac:dyDescent="0.25">
      <c r="D27" s="68"/>
      <c r="E27" s="8" t="s">
        <v>32</v>
      </c>
      <c r="F27" s="9"/>
      <c r="G27" s="12">
        <v>595</v>
      </c>
      <c r="H27" s="14">
        <v>8</v>
      </c>
      <c r="I27" s="2">
        <v>6</v>
      </c>
      <c r="J27" s="2">
        <v>2</v>
      </c>
      <c r="K27" s="2">
        <v>3</v>
      </c>
      <c r="L27" s="2">
        <v>546</v>
      </c>
      <c r="M27" s="2">
        <v>18</v>
      </c>
      <c r="N27" s="2">
        <v>11</v>
      </c>
      <c r="O27" s="2">
        <v>1</v>
      </c>
      <c r="P27" s="17">
        <v>5</v>
      </c>
      <c r="Q27" s="18">
        <v>0.7</v>
      </c>
    </row>
    <row r="28" spans="4:17" x14ac:dyDescent="0.25">
      <c r="D28" s="67" t="s">
        <v>33</v>
      </c>
      <c r="E28" s="10" t="s">
        <v>34</v>
      </c>
      <c r="F28" s="7"/>
      <c r="G28" s="11">
        <v>1103</v>
      </c>
      <c r="H28" s="13">
        <v>6</v>
      </c>
      <c r="I28" s="1">
        <v>7</v>
      </c>
      <c r="J28" s="1">
        <v>8</v>
      </c>
      <c r="K28" s="1">
        <v>6</v>
      </c>
      <c r="L28" s="1">
        <v>1030</v>
      </c>
      <c r="M28" s="1">
        <v>23</v>
      </c>
      <c r="N28" s="1">
        <v>20</v>
      </c>
      <c r="O28" s="1">
        <v>3</v>
      </c>
      <c r="P28" s="20">
        <v>5</v>
      </c>
      <c r="Q28" s="21">
        <v>0.5</v>
      </c>
    </row>
    <row r="29" spans="4:17" x14ac:dyDescent="0.25">
      <c r="D29" s="68"/>
      <c r="E29" s="8" t="s">
        <v>35</v>
      </c>
      <c r="F29" s="9"/>
      <c r="G29" s="12">
        <v>31</v>
      </c>
      <c r="H29" s="14">
        <v>2</v>
      </c>
      <c r="I29" s="2">
        <v>5</v>
      </c>
      <c r="J29" s="2">
        <v>0</v>
      </c>
      <c r="K29" s="2">
        <v>0</v>
      </c>
      <c r="L29" s="2">
        <v>18</v>
      </c>
      <c r="M29" s="2">
        <v>4</v>
      </c>
      <c r="N29" s="2">
        <v>2</v>
      </c>
      <c r="O29" s="2">
        <v>0</v>
      </c>
      <c r="P29" s="17">
        <v>4.5</v>
      </c>
      <c r="Q29" s="18">
        <v>1.7</v>
      </c>
    </row>
    <row r="30" spans="4:17" x14ac:dyDescent="0.25">
      <c r="D30" s="68"/>
      <c r="E30" s="8" t="s">
        <v>36</v>
      </c>
      <c r="F30" s="9"/>
      <c r="G30" s="12">
        <v>30</v>
      </c>
      <c r="H30" s="14">
        <v>7</v>
      </c>
      <c r="I30" s="2">
        <v>0</v>
      </c>
      <c r="J30" s="2">
        <v>1</v>
      </c>
      <c r="K30" s="2">
        <v>1</v>
      </c>
      <c r="L30" s="2">
        <v>19</v>
      </c>
      <c r="M30" s="2">
        <v>2</v>
      </c>
      <c r="N30" s="2">
        <v>0</v>
      </c>
      <c r="O30" s="2">
        <v>0</v>
      </c>
      <c r="P30" s="17">
        <v>4</v>
      </c>
      <c r="Q30" s="18">
        <v>1.8</v>
      </c>
    </row>
    <row r="31" spans="4:17" x14ac:dyDescent="0.25">
      <c r="D31" s="68"/>
      <c r="E31" s="8" t="s">
        <v>37</v>
      </c>
      <c r="F31" s="9"/>
      <c r="G31" s="12">
        <v>0</v>
      </c>
      <c r="H31" s="14">
        <v>0</v>
      </c>
      <c r="I31" s="2">
        <v>0</v>
      </c>
      <c r="J31" s="2">
        <v>0</v>
      </c>
      <c r="K31" s="2">
        <v>0</v>
      </c>
      <c r="L31" s="2">
        <v>0</v>
      </c>
      <c r="M31" s="2">
        <v>0</v>
      </c>
      <c r="N31" s="2">
        <v>0</v>
      </c>
      <c r="O31" s="2">
        <v>0</v>
      </c>
      <c r="P31" s="23">
        <v>0</v>
      </c>
      <c r="Q31" s="22">
        <v>0</v>
      </c>
    </row>
    <row r="32" spans="4:17" x14ac:dyDescent="0.25">
      <c r="D32" s="68"/>
      <c r="E32" s="8" t="s">
        <v>38</v>
      </c>
      <c r="F32" s="9"/>
      <c r="G32" s="12">
        <v>5</v>
      </c>
      <c r="H32" s="14">
        <v>1</v>
      </c>
      <c r="I32" s="2">
        <v>1</v>
      </c>
      <c r="J32" s="2">
        <v>0</v>
      </c>
      <c r="K32" s="2">
        <v>0</v>
      </c>
      <c r="L32" s="2">
        <v>3</v>
      </c>
      <c r="M32" s="2">
        <v>0</v>
      </c>
      <c r="N32" s="2">
        <v>0</v>
      </c>
      <c r="O32" s="2">
        <v>0</v>
      </c>
      <c r="P32" s="17">
        <v>3.6</v>
      </c>
      <c r="Q32" s="18">
        <v>1.9</v>
      </c>
    </row>
    <row r="33" spans="4:17" x14ac:dyDescent="0.25">
      <c r="D33" s="68"/>
      <c r="E33" s="8" t="s">
        <v>39</v>
      </c>
      <c r="F33" s="9"/>
      <c r="G33" s="12">
        <v>0</v>
      </c>
      <c r="H33" s="14">
        <v>0</v>
      </c>
      <c r="I33" s="2">
        <v>0</v>
      </c>
      <c r="J33" s="2">
        <v>0</v>
      </c>
      <c r="K33" s="2">
        <v>0</v>
      </c>
      <c r="L33" s="2">
        <v>0</v>
      </c>
      <c r="M33" s="2">
        <v>0</v>
      </c>
      <c r="N33" s="2">
        <v>0</v>
      </c>
      <c r="O33" s="2">
        <v>0</v>
      </c>
      <c r="P33" s="23">
        <v>0</v>
      </c>
      <c r="Q33" s="22">
        <v>0</v>
      </c>
    </row>
    <row r="34" spans="4:17" x14ac:dyDescent="0.25">
      <c r="D34" s="67" t="s">
        <v>40</v>
      </c>
      <c r="E34" s="10" t="s">
        <v>41</v>
      </c>
      <c r="F34" s="7"/>
      <c r="G34" s="11">
        <v>574</v>
      </c>
      <c r="H34" s="13">
        <v>8</v>
      </c>
      <c r="I34" s="1">
        <v>7</v>
      </c>
      <c r="J34" s="1">
        <v>7</v>
      </c>
      <c r="K34" s="1">
        <v>4</v>
      </c>
      <c r="L34" s="1">
        <v>524</v>
      </c>
      <c r="M34" s="1">
        <v>11</v>
      </c>
      <c r="N34" s="1">
        <v>11</v>
      </c>
      <c r="O34" s="1">
        <v>2</v>
      </c>
      <c r="P34" s="20">
        <v>4.9000000000000004</v>
      </c>
      <c r="Q34" s="21">
        <v>0.7</v>
      </c>
    </row>
    <row r="35" spans="4:17" x14ac:dyDescent="0.25">
      <c r="D35" s="68"/>
      <c r="E35" s="8" t="s">
        <v>34</v>
      </c>
      <c r="F35" s="9"/>
      <c r="G35" s="12">
        <v>544</v>
      </c>
      <c r="H35" s="14">
        <v>3</v>
      </c>
      <c r="I35" s="2">
        <v>4</v>
      </c>
      <c r="J35" s="2">
        <v>6</v>
      </c>
      <c r="K35" s="2">
        <v>4</v>
      </c>
      <c r="L35" s="2">
        <v>506</v>
      </c>
      <c r="M35" s="2">
        <v>9</v>
      </c>
      <c r="N35" s="2">
        <v>10</v>
      </c>
      <c r="O35" s="2">
        <v>2</v>
      </c>
      <c r="P35" s="17">
        <v>5</v>
      </c>
      <c r="Q35" s="18">
        <v>0.5</v>
      </c>
    </row>
    <row r="36" spans="4:17" x14ac:dyDescent="0.25">
      <c r="D36" s="68"/>
      <c r="E36" s="8" t="s">
        <v>35</v>
      </c>
      <c r="F36" s="9"/>
      <c r="G36" s="12">
        <v>15</v>
      </c>
      <c r="H36" s="14">
        <v>2</v>
      </c>
      <c r="I36" s="2">
        <v>2</v>
      </c>
      <c r="J36" s="2">
        <v>0</v>
      </c>
      <c r="K36" s="2">
        <v>0</v>
      </c>
      <c r="L36" s="2">
        <v>8</v>
      </c>
      <c r="M36" s="2">
        <v>2</v>
      </c>
      <c r="N36" s="2">
        <v>1</v>
      </c>
      <c r="O36" s="2">
        <v>0</v>
      </c>
      <c r="P36" s="17">
        <v>4.3</v>
      </c>
      <c r="Q36" s="18">
        <v>1.9</v>
      </c>
    </row>
    <row r="37" spans="4:17" x14ac:dyDescent="0.25">
      <c r="D37" s="68"/>
      <c r="E37" s="8" t="s">
        <v>36</v>
      </c>
      <c r="F37" s="9"/>
      <c r="G37" s="12">
        <v>12</v>
      </c>
      <c r="H37" s="14">
        <v>3</v>
      </c>
      <c r="I37" s="2">
        <v>0</v>
      </c>
      <c r="J37" s="2">
        <v>1</v>
      </c>
      <c r="K37" s="2">
        <v>0</v>
      </c>
      <c r="L37" s="2">
        <v>8</v>
      </c>
      <c r="M37" s="2">
        <v>0</v>
      </c>
      <c r="N37" s="2">
        <v>0</v>
      </c>
      <c r="O37" s="2">
        <v>0</v>
      </c>
      <c r="P37" s="17">
        <v>3.8</v>
      </c>
      <c r="Q37" s="18">
        <v>1.8</v>
      </c>
    </row>
    <row r="38" spans="4:17" x14ac:dyDescent="0.25">
      <c r="D38" s="68"/>
      <c r="E38" s="8" t="s">
        <v>38</v>
      </c>
      <c r="F38" s="9"/>
      <c r="G38" s="12">
        <v>3</v>
      </c>
      <c r="H38" s="14">
        <v>0</v>
      </c>
      <c r="I38" s="2">
        <v>1</v>
      </c>
      <c r="J38" s="2">
        <v>0</v>
      </c>
      <c r="K38" s="2">
        <v>0</v>
      </c>
      <c r="L38" s="2">
        <v>2</v>
      </c>
      <c r="M38" s="2">
        <v>0</v>
      </c>
      <c r="N38" s="2">
        <v>0</v>
      </c>
      <c r="O38" s="2">
        <v>0</v>
      </c>
      <c r="P38" s="17">
        <v>4</v>
      </c>
      <c r="Q38" s="18">
        <v>1.7</v>
      </c>
    </row>
    <row r="39" spans="4:17" x14ac:dyDescent="0.25">
      <c r="D39" s="68"/>
      <c r="E39" s="8" t="s">
        <v>37</v>
      </c>
      <c r="F39" s="9"/>
      <c r="G39" s="12">
        <v>0</v>
      </c>
      <c r="H39" s="14">
        <v>0</v>
      </c>
      <c r="I39" s="2">
        <v>0</v>
      </c>
      <c r="J39" s="2">
        <v>0</v>
      </c>
      <c r="K39" s="2">
        <v>0</v>
      </c>
      <c r="L39" s="2">
        <v>0</v>
      </c>
      <c r="M39" s="2">
        <v>0</v>
      </c>
      <c r="N39" s="2">
        <v>0</v>
      </c>
      <c r="O39" s="2">
        <v>0</v>
      </c>
      <c r="P39" s="23">
        <v>0</v>
      </c>
      <c r="Q39" s="22">
        <v>0</v>
      </c>
    </row>
    <row r="40" spans="4:17" x14ac:dyDescent="0.25">
      <c r="D40" s="68"/>
      <c r="E40" s="8" t="s">
        <v>39</v>
      </c>
      <c r="F40" s="9"/>
      <c r="G40" s="12">
        <v>0</v>
      </c>
      <c r="H40" s="14">
        <v>0</v>
      </c>
      <c r="I40" s="2">
        <v>0</v>
      </c>
      <c r="J40" s="2">
        <v>0</v>
      </c>
      <c r="K40" s="2">
        <v>0</v>
      </c>
      <c r="L40" s="2">
        <v>0</v>
      </c>
      <c r="M40" s="2">
        <v>0</v>
      </c>
      <c r="N40" s="2">
        <v>0</v>
      </c>
      <c r="O40" s="2">
        <v>0</v>
      </c>
      <c r="P40" s="23">
        <v>0</v>
      </c>
      <c r="Q40" s="22">
        <v>0</v>
      </c>
    </row>
    <row r="41" spans="4:17" x14ac:dyDescent="0.25">
      <c r="D41" s="68"/>
      <c r="E41" s="8" t="s">
        <v>42</v>
      </c>
      <c r="F41" s="9"/>
      <c r="G41" s="12">
        <v>595</v>
      </c>
      <c r="H41" s="14">
        <v>8</v>
      </c>
      <c r="I41" s="2">
        <v>6</v>
      </c>
      <c r="J41" s="2">
        <v>2</v>
      </c>
      <c r="K41" s="2">
        <v>3</v>
      </c>
      <c r="L41" s="2">
        <v>546</v>
      </c>
      <c r="M41" s="2">
        <v>18</v>
      </c>
      <c r="N41" s="2">
        <v>11</v>
      </c>
      <c r="O41" s="2">
        <v>1</v>
      </c>
      <c r="P41" s="17">
        <v>5</v>
      </c>
      <c r="Q41" s="18">
        <v>0.7</v>
      </c>
    </row>
    <row r="42" spans="4:17" x14ac:dyDescent="0.25">
      <c r="D42" s="68"/>
      <c r="E42" s="8" t="s">
        <v>34</v>
      </c>
      <c r="F42" s="9"/>
      <c r="G42" s="12">
        <v>559</v>
      </c>
      <c r="H42" s="14">
        <v>3</v>
      </c>
      <c r="I42" s="2">
        <v>3</v>
      </c>
      <c r="J42" s="2">
        <v>2</v>
      </c>
      <c r="K42" s="2">
        <v>2</v>
      </c>
      <c r="L42" s="2">
        <v>524</v>
      </c>
      <c r="M42" s="2">
        <v>14</v>
      </c>
      <c r="N42" s="2">
        <v>10</v>
      </c>
      <c r="O42" s="2">
        <v>1</v>
      </c>
      <c r="P42" s="17">
        <v>5</v>
      </c>
      <c r="Q42" s="18">
        <v>0.5</v>
      </c>
    </row>
    <row r="43" spans="4:17" x14ac:dyDescent="0.25">
      <c r="D43" s="68"/>
      <c r="E43" s="8" t="s">
        <v>35</v>
      </c>
      <c r="F43" s="9"/>
      <c r="G43" s="12">
        <v>16</v>
      </c>
      <c r="H43" s="14">
        <v>0</v>
      </c>
      <c r="I43" s="2">
        <v>3</v>
      </c>
      <c r="J43" s="2">
        <v>0</v>
      </c>
      <c r="K43" s="2">
        <v>0</v>
      </c>
      <c r="L43" s="2">
        <v>10</v>
      </c>
      <c r="M43" s="2">
        <v>2</v>
      </c>
      <c r="N43" s="2">
        <v>1</v>
      </c>
      <c r="O43" s="2">
        <v>0</v>
      </c>
      <c r="P43" s="17">
        <v>4.7</v>
      </c>
      <c r="Q43" s="18">
        <v>1.4</v>
      </c>
    </row>
    <row r="44" spans="4:17" x14ac:dyDescent="0.25">
      <c r="D44" s="68"/>
      <c r="E44" s="8" t="s">
        <v>36</v>
      </c>
      <c r="F44" s="9"/>
      <c r="G44" s="12">
        <v>18</v>
      </c>
      <c r="H44" s="14">
        <v>4</v>
      </c>
      <c r="I44" s="2">
        <v>0</v>
      </c>
      <c r="J44" s="2">
        <v>0</v>
      </c>
      <c r="K44" s="2">
        <v>1</v>
      </c>
      <c r="L44" s="2">
        <v>11</v>
      </c>
      <c r="M44" s="2">
        <v>2</v>
      </c>
      <c r="N44" s="2">
        <v>0</v>
      </c>
      <c r="O44" s="2">
        <v>0</v>
      </c>
      <c r="P44" s="17">
        <v>4.2</v>
      </c>
      <c r="Q44" s="18">
        <v>1.8</v>
      </c>
    </row>
    <row r="45" spans="4:17" x14ac:dyDescent="0.25">
      <c r="D45" s="68"/>
      <c r="E45" s="8" t="s">
        <v>38</v>
      </c>
      <c r="F45" s="9"/>
      <c r="G45" s="12">
        <v>2</v>
      </c>
      <c r="H45" s="14">
        <v>1</v>
      </c>
      <c r="I45" s="2">
        <v>0</v>
      </c>
      <c r="J45" s="2">
        <v>0</v>
      </c>
      <c r="K45" s="2">
        <v>0</v>
      </c>
      <c r="L45" s="2">
        <v>1</v>
      </c>
      <c r="M45" s="2">
        <v>0</v>
      </c>
      <c r="N45" s="2">
        <v>0</v>
      </c>
      <c r="O45" s="2">
        <v>0</v>
      </c>
      <c r="P45" s="17">
        <v>3</v>
      </c>
      <c r="Q45" s="18">
        <v>2.8</v>
      </c>
    </row>
    <row r="46" spans="4:17" x14ac:dyDescent="0.25">
      <c r="D46" s="68"/>
      <c r="E46" s="8" t="s">
        <v>37</v>
      </c>
      <c r="F46" s="9"/>
      <c r="G46" s="12">
        <v>0</v>
      </c>
      <c r="H46" s="14">
        <v>0</v>
      </c>
      <c r="I46" s="2">
        <v>0</v>
      </c>
      <c r="J46" s="2">
        <v>0</v>
      </c>
      <c r="K46" s="2">
        <v>0</v>
      </c>
      <c r="L46" s="2">
        <v>0</v>
      </c>
      <c r="M46" s="2">
        <v>0</v>
      </c>
      <c r="N46" s="2">
        <v>0</v>
      </c>
      <c r="O46" s="2">
        <v>0</v>
      </c>
      <c r="P46" s="23">
        <v>0</v>
      </c>
      <c r="Q46" s="22">
        <v>0</v>
      </c>
    </row>
    <row r="47" spans="4:17" x14ac:dyDescent="0.25">
      <c r="D47" s="68"/>
      <c r="E47" s="8" t="s">
        <v>39</v>
      </c>
      <c r="F47" s="9"/>
      <c r="G47" s="12">
        <v>0</v>
      </c>
      <c r="H47" s="14">
        <v>0</v>
      </c>
      <c r="I47" s="2">
        <v>0</v>
      </c>
      <c r="J47" s="2">
        <v>0</v>
      </c>
      <c r="K47" s="2">
        <v>0</v>
      </c>
      <c r="L47" s="2">
        <v>0</v>
      </c>
      <c r="M47" s="2">
        <v>0</v>
      </c>
      <c r="N47" s="2">
        <v>0</v>
      </c>
      <c r="O47" s="2">
        <v>0</v>
      </c>
      <c r="P47" s="23">
        <v>0</v>
      </c>
      <c r="Q47" s="22">
        <v>0</v>
      </c>
    </row>
    <row r="48" spans="4:17" x14ac:dyDescent="0.25">
      <c r="D48" s="67" t="s">
        <v>43</v>
      </c>
      <c r="E48" s="10" t="s">
        <v>44</v>
      </c>
      <c r="F48" s="7"/>
      <c r="G48" s="11">
        <v>66</v>
      </c>
      <c r="H48" s="13">
        <v>10</v>
      </c>
      <c r="I48" s="1">
        <v>6</v>
      </c>
      <c r="J48" s="1">
        <v>1</v>
      </c>
      <c r="K48" s="1">
        <v>1</v>
      </c>
      <c r="L48" s="1">
        <v>40</v>
      </c>
      <c r="M48" s="1">
        <v>6</v>
      </c>
      <c r="N48" s="1">
        <v>2</v>
      </c>
      <c r="O48" s="1">
        <v>0</v>
      </c>
      <c r="P48" s="20">
        <v>4.2</v>
      </c>
      <c r="Q48" s="21">
        <v>1.7</v>
      </c>
    </row>
    <row r="49" spans="4:17" x14ac:dyDescent="0.25">
      <c r="D49" s="68"/>
      <c r="E49" s="8" t="s">
        <v>45</v>
      </c>
      <c r="F49" s="9"/>
      <c r="G49" s="12">
        <v>36</v>
      </c>
      <c r="H49" s="14">
        <v>6</v>
      </c>
      <c r="I49" s="2">
        <v>2</v>
      </c>
      <c r="J49" s="2">
        <v>0</v>
      </c>
      <c r="K49" s="2">
        <v>0</v>
      </c>
      <c r="L49" s="2">
        <v>23</v>
      </c>
      <c r="M49" s="2">
        <v>3</v>
      </c>
      <c r="N49" s="2">
        <v>2</v>
      </c>
      <c r="O49" s="2">
        <v>0</v>
      </c>
      <c r="P49" s="17">
        <v>4.4000000000000004</v>
      </c>
      <c r="Q49" s="18">
        <v>1.8</v>
      </c>
    </row>
    <row r="50" spans="4:17" x14ac:dyDescent="0.25">
      <c r="D50" s="68"/>
      <c r="E50" s="8" t="s">
        <v>46</v>
      </c>
      <c r="F50" s="9"/>
      <c r="G50" s="12">
        <v>30</v>
      </c>
      <c r="H50" s="14">
        <v>4</v>
      </c>
      <c r="I50" s="2">
        <v>4</v>
      </c>
      <c r="J50" s="2">
        <v>1</v>
      </c>
      <c r="K50" s="2">
        <v>1</v>
      </c>
      <c r="L50" s="2">
        <v>17</v>
      </c>
      <c r="M50" s="2">
        <v>3</v>
      </c>
      <c r="N50" s="2">
        <v>0</v>
      </c>
      <c r="O50" s="2">
        <v>0</v>
      </c>
      <c r="P50" s="17">
        <v>4.0999999999999996</v>
      </c>
      <c r="Q50" s="18">
        <v>1.7</v>
      </c>
    </row>
    <row r="51" spans="4:17" x14ac:dyDescent="0.25">
      <c r="D51" s="68"/>
      <c r="E51" s="8" t="s">
        <v>47</v>
      </c>
      <c r="F51" s="9"/>
      <c r="G51" s="12">
        <v>1103</v>
      </c>
      <c r="H51" s="14">
        <v>6</v>
      </c>
      <c r="I51" s="2">
        <v>7</v>
      </c>
      <c r="J51" s="2">
        <v>8</v>
      </c>
      <c r="K51" s="2">
        <v>6</v>
      </c>
      <c r="L51" s="2">
        <v>1030</v>
      </c>
      <c r="M51" s="2">
        <v>23</v>
      </c>
      <c r="N51" s="2">
        <v>20</v>
      </c>
      <c r="O51" s="2">
        <v>3</v>
      </c>
      <c r="P51" s="17">
        <v>5</v>
      </c>
      <c r="Q51" s="18">
        <v>0.5</v>
      </c>
    </row>
    <row r="52" spans="4:17" x14ac:dyDescent="0.25">
      <c r="D52" s="68"/>
      <c r="E52" s="8" t="s">
        <v>48</v>
      </c>
      <c r="F52" s="9"/>
      <c r="G52" s="12">
        <v>166</v>
      </c>
      <c r="H52" s="14">
        <v>2</v>
      </c>
      <c r="I52" s="2">
        <v>1</v>
      </c>
      <c r="J52" s="2">
        <v>0</v>
      </c>
      <c r="K52" s="2">
        <v>0</v>
      </c>
      <c r="L52" s="2">
        <v>157</v>
      </c>
      <c r="M52" s="2">
        <v>3</v>
      </c>
      <c r="N52" s="2">
        <v>1</v>
      </c>
      <c r="O52" s="2">
        <v>2</v>
      </c>
      <c r="P52" s="17">
        <v>5</v>
      </c>
      <c r="Q52" s="18">
        <v>0.5</v>
      </c>
    </row>
    <row r="53" spans="4:17" x14ac:dyDescent="0.25">
      <c r="D53" s="68"/>
      <c r="E53" s="8" t="s">
        <v>49</v>
      </c>
      <c r="F53" s="9"/>
      <c r="G53" s="12">
        <v>156</v>
      </c>
      <c r="H53" s="14">
        <v>0</v>
      </c>
      <c r="I53" s="2">
        <v>1</v>
      </c>
      <c r="J53" s="2">
        <v>1</v>
      </c>
      <c r="K53" s="2">
        <v>1</v>
      </c>
      <c r="L53" s="2">
        <v>147</v>
      </c>
      <c r="M53" s="2">
        <v>2</v>
      </c>
      <c r="N53" s="2">
        <v>4</v>
      </c>
      <c r="O53" s="2">
        <v>0</v>
      </c>
      <c r="P53" s="17">
        <v>5</v>
      </c>
      <c r="Q53" s="18">
        <v>0.5</v>
      </c>
    </row>
    <row r="54" spans="4:17" x14ac:dyDescent="0.25">
      <c r="D54" s="68"/>
      <c r="E54" s="8" t="s">
        <v>50</v>
      </c>
      <c r="F54" s="9"/>
      <c r="G54" s="12">
        <v>165</v>
      </c>
      <c r="H54" s="14">
        <v>1</v>
      </c>
      <c r="I54" s="2">
        <v>1</v>
      </c>
      <c r="J54" s="2">
        <v>1</v>
      </c>
      <c r="K54" s="2">
        <v>0</v>
      </c>
      <c r="L54" s="2">
        <v>151</v>
      </c>
      <c r="M54" s="2">
        <v>6</v>
      </c>
      <c r="N54" s="2">
        <v>4</v>
      </c>
      <c r="O54" s="2">
        <v>1</v>
      </c>
      <c r="P54" s="17">
        <v>5</v>
      </c>
      <c r="Q54" s="18">
        <v>0.6</v>
      </c>
    </row>
    <row r="55" spans="4:17" x14ac:dyDescent="0.25">
      <c r="D55" s="68"/>
      <c r="E55" s="8" t="s">
        <v>51</v>
      </c>
      <c r="F55" s="9"/>
      <c r="G55" s="12">
        <v>168</v>
      </c>
      <c r="H55" s="14">
        <v>1</v>
      </c>
      <c r="I55" s="2">
        <v>0</v>
      </c>
      <c r="J55" s="2">
        <v>0</v>
      </c>
      <c r="K55" s="2">
        <v>1</v>
      </c>
      <c r="L55" s="2">
        <v>156</v>
      </c>
      <c r="M55" s="2">
        <v>6</v>
      </c>
      <c r="N55" s="2">
        <v>4</v>
      </c>
      <c r="O55" s="2">
        <v>0</v>
      </c>
      <c r="P55" s="17">
        <v>5.0999999999999996</v>
      </c>
      <c r="Q55" s="18">
        <v>0.5</v>
      </c>
    </row>
    <row r="56" spans="4:17" x14ac:dyDescent="0.25">
      <c r="D56" s="68"/>
      <c r="E56" s="8" t="s">
        <v>52</v>
      </c>
      <c r="F56" s="9"/>
      <c r="G56" s="12">
        <v>215</v>
      </c>
      <c r="H56" s="14">
        <v>1</v>
      </c>
      <c r="I56" s="2">
        <v>3</v>
      </c>
      <c r="J56" s="2">
        <v>3</v>
      </c>
      <c r="K56" s="2">
        <v>3</v>
      </c>
      <c r="L56" s="2">
        <v>196</v>
      </c>
      <c r="M56" s="2">
        <v>3</v>
      </c>
      <c r="N56" s="2">
        <v>6</v>
      </c>
      <c r="O56" s="2">
        <v>0</v>
      </c>
      <c r="P56" s="17">
        <v>5</v>
      </c>
      <c r="Q56" s="18">
        <v>0.6</v>
      </c>
    </row>
    <row r="57" spans="4:17" x14ac:dyDescent="0.25">
      <c r="D57" s="68"/>
      <c r="E57" s="8" t="s">
        <v>53</v>
      </c>
      <c r="F57" s="9"/>
      <c r="G57" s="12">
        <v>233</v>
      </c>
      <c r="H57" s="14">
        <v>1</v>
      </c>
      <c r="I57" s="2">
        <v>1</v>
      </c>
      <c r="J57" s="2">
        <v>3</v>
      </c>
      <c r="K57" s="2">
        <v>1</v>
      </c>
      <c r="L57" s="2">
        <v>223</v>
      </c>
      <c r="M57" s="2">
        <v>3</v>
      </c>
      <c r="N57" s="2">
        <v>1</v>
      </c>
      <c r="O57" s="2">
        <v>0</v>
      </c>
      <c r="P57" s="17">
        <v>5</v>
      </c>
      <c r="Q57" s="18">
        <v>0.4</v>
      </c>
    </row>
    <row r="58" spans="4:17" x14ac:dyDescent="0.25">
      <c r="D58" s="68"/>
      <c r="E58" s="8" t="s">
        <v>37</v>
      </c>
      <c r="F58" s="9"/>
      <c r="G58" s="12">
        <v>0</v>
      </c>
      <c r="H58" s="14">
        <v>0</v>
      </c>
      <c r="I58" s="2">
        <v>0</v>
      </c>
      <c r="J58" s="2">
        <v>0</v>
      </c>
      <c r="K58" s="2">
        <v>0</v>
      </c>
      <c r="L58" s="2">
        <v>0</v>
      </c>
      <c r="M58" s="2">
        <v>0</v>
      </c>
      <c r="N58" s="2">
        <v>0</v>
      </c>
      <c r="O58" s="2">
        <v>0</v>
      </c>
      <c r="P58" s="23">
        <v>0</v>
      </c>
      <c r="Q58" s="22">
        <v>0</v>
      </c>
    </row>
    <row r="59" spans="4:17" x14ac:dyDescent="0.25">
      <c r="D59" s="69"/>
      <c r="E59" s="35" t="s">
        <v>39</v>
      </c>
      <c r="F59" s="31"/>
      <c r="G59" s="25">
        <v>0</v>
      </c>
      <c r="H59" s="39">
        <v>0</v>
      </c>
      <c r="I59" s="6">
        <v>0</v>
      </c>
      <c r="J59" s="6">
        <v>0</v>
      </c>
      <c r="K59" s="6">
        <v>0</v>
      </c>
      <c r="L59" s="6">
        <v>0</v>
      </c>
      <c r="M59" s="6">
        <v>0</v>
      </c>
      <c r="N59" s="6">
        <v>0</v>
      </c>
      <c r="O59" s="6">
        <v>0</v>
      </c>
      <c r="P59" s="45">
        <v>0</v>
      </c>
      <c r="Q59" s="42">
        <v>0</v>
      </c>
    </row>
  </sheetData>
  <mergeCells count="7">
    <mergeCell ref="D34:D47"/>
    <mergeCell ref="D48:D59"/>
    <mergeCell ref="D8:F9"/>
    <mergeCell ref="D11:D18"/>
    <mergeCell ref="D19:D25"/>
    <mergeCell ref="D26:D27"/>
    <mergeCell ref="D28:D33"/>
  </mergeCells>
  <phoneticPr fontId="4"/>
  <pageMargins left="0.7" right="0.7" top="0.75" bottom="0.75" header="0.3" footer="0.3"/>
  <pageSetup paperSize="9" scale="63" pageOrder="overThenDown" orientation="landscape"/>
  <headerFooter>
    <oddFooter>&amp;CN(50)</oddFooter>
  </headerFooter>
  <rowBreaks count="1" manualBreakCount="1">
    <brk id="59" max="16383" man="1"/>
  </rowBreaks>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4:Q59"/>
  <sheetViews>
    <sheetView workbookViewId="0"/>
  </sheetViews>
  <sheetFormatPr defaultColWidth="8.8984375" defaultRowHeight="12.6" x14ac:dyDescent="0.25"/>
  <cols>
    <col min="1" max="1" width="3.59765625" style="24" customWidth="1"/>
    <col min="2" max="2" width="4.59765625" style="24" customWidth="1"/>
    <col min="3" max="4" width="7.59765625" style="24" customWidth="1"/>
    <col min="5" max="5" width="16.59765625" style="24" customWidth="1"/>
    <col min="6" max="6" width="5.59765625" style="24" customWidth="1"/>
    <col min="7" max="17" width="8.59765625" style="24" customWidth="1"/>
    <col min="18" max="16384" width="8.8984375" style="24"/>
  </cols>
  <sheetData>
    <row r="4" spans="2:17" x14ac:dyDescent="0.25">
      <c r="B4" s="32" t="str">
        <f xml:space="preserve"> HYPERLINK("#'目次'!B57", "[51]")</f>
        <v>[51]</v>
      </c>
      <c r="C4" s="19" t="s">
        <v>693</v>
      </c>
    </row>
    <row r="5" spans="2:17" x14ac:dyDescent="0.25">
      <c r="C5" s="24" t="s">
        <v>694</v>
      </c>
    </row>
    <row r="7" spans="2:17" x14ac:dyDescent="0.25">
      <c r="C7" s="19" t="s">
        <v>11</v>
      </c>
    </row>
    <row r="8" spans="2:17" x14ac:dyDescent="0.25">
      <c r="D8" s="63"/>
      <c r="E8" s="64"/>
      <c r="F8" s="64"/>
      <c r="G8" s="38" t="s">
        <v>12</v>
      </c>
      <c r="H8" s="33" t="s">
        <v>683</v>
      </c>
      <c r="I8" s="5" t="s">
        <v>684</v>
      </c>
      <c r="J8" s="5" t="s">
        <v>685</v>
      </c>
      <c r="K8" s="5" t="s">
        <v>686</v>
      </c>
      <c r="L8" s="5" t="s">
        <v>687</v>
      </c>
      <c r="M8" s="5" t="s">
        <v>688</v>
      </c>
      <c r="N8" s="5" t="s">
        <v>689</v>
      </c>
      <c r="O8" s="5" t="s">
        <v>231</v>
      </c>
      <c r="P8" s="5" t="s">
        <v>690</v>
      </c>
      <c r="Q8" s="29" t="s">
        <v>245</v>
      </c>
    </row>
    <row r="9" spans="2:17" x14ac:dyDescent="0.25">
      <c r="D9" s="65"/>
      <c r="E9" s="66"/>
      <c r="F9" s="66"/>
      <c r="G9" s="37"/>
      <c r="H9" s="34"/>
      <c r="I9" s="4"/>
      <c r="J9" s="4"/>
      <c r="K9" s="4"/>
      <c r="L9" s="4"/>
      <c r="M9" s="4"/>
      <c r="N9" s="4"/>
      <c r="O9" s="4"/>
      <c r="P9" s="4"/>
      <c r="Q9" s="26"/>
    </row>
    <row r="10" spans="2:17" x14ac:dyDescent="0.25">
      <c r="D10" s="30"/>
      <c r="E10" s="28" t="s">
        <v>12</v>
      </c>
      <c r="F10" s="36"/>
      <c r="G10" s="27">
        <v>21</v>
      </c>
      <c r="H10" s="3">
        <v>6</v>
      </c>
      <c r="I10" s="3">
        <v>4</v>
      </c>
      <c r="J10" s="3">
        <v>3</v>
      </c>
      <c r="K10" s="3">
        <v>1</v>
      </c>
      <c r="L10" s="3">
        <v>3</v>
      </c>
      <c r="M10" s="3">
        <v>0</v>
      </c>
      <c r="N10" s="3">
        <v>3</v>
      </c>
      <c r="O10" s="3">
        <v>1</v>
      </c>
      <c r="P10" s="44">
        <v>3.2</v>
      </c>
      <c r="Q10" s="43">
        <v>2.2000000000000002</v>
      </c>
    </row>
    <row r="11" spans="2:17" x14ac:dyDescent="0.25">
      <c r="D11" s="67" t="s">
        <v>21</v>
      </c>
      <c r="E11" s="10" t="s">
        <v>13</v>
      </c>
      <c r="F11" s="7"/>
      <c r="G11" s="11">
        <v>0</v>
      </c>
      <c r="H11" s="13">
        <v>0</v>
      </c>
      <c r="I11" s="1">
        <v>0</v>
      </c>
      <c r="J11" s="1">
        <v>0</v>
      </c>
      <c r="K11" s="1">
        <v>0</v>
      </c>
      <c r="L11" s="1">
        <v>0</v>
      </c>
      <c r="M11" s="1">
        <v>0</v>
      </c>
      <c r="N11" s="1">
        <v>0</v>
      </c>
      <c r="O11" s="1">
        <v>0</v>
      </c>
      <c r="P11" s="51">
        <v>0</v>
      </c>
      <c r="Q11" s="50">
        <v>0</v>
      </c>
    </row>
    <row r="12" spans="2:17" x14ac:dyDescent="0.25">
      <c r="D12" s="68"/>
      <c r="E12" s="8" t="s">
        <v>14</v>
      </c>
      <c r="F12" s="9"/>
      <c r="G12" s="12">
        <v>0</v>
      </c>
      <c r="H12" s="14">
        <v>0</v>
      </c>
      <c r="I12" s="2">
        <v>0</v>
      </c>
      <c r="J12" s="2">
        <v>0</v>
      </c>
      <c r="K12" s="2">
        <v>0</v>
      </c>
      <c r="L12" s="2">
        <v>0</v>
      </c>
      <c r="M12" s="2">
        <v>0</v>
      </c>
      <c r="N12" s="2">
        <v>0</v>
      </c>
      <c r="O12" s="2">
        <v>0</v>
      </c>
      <c r="P12" s="23">
        <v>0</v>
      </c>
      <c r="Q12" s="22">
        <v>0</v>
      </c>
    </row>
    <row r="13" spans="2:17" x14ac:dyDescent="0.25">
      <c r="D13" s="68"/>
      <c r="E13" s="8" t="s">
        <v>15</v>
      </c>
      <c r="F13" s="9"/>
      <c r="G13" s="12">
        <v>10</v>
      </c>
      <c r="H13" s="14">
        <v>3</v>
      </c>
      <c r="I13" s="2">
        <v>3</v>
      </c>
      <c r="J13" s="2">
        <v>1</v>
      </c>
      <c r="K13" s="2">
        <v>0</v>
      </c>
      <c r="L13" s="2">
        <v>2</v>
      </c>
      <c r="M13" s="2">
        <v>0</v>
      </c>
      <c r="N13" s="2">
        <v>1</v>
      </c>
      <c r="O13" s="2">
        <v>0</v>
      </c>
      <c r="P13" s="17">
        <v>2.9</v>
      </c>
      <c r="Q13" s="18">
        <v>2.1</v>
      </c>
    </row>
    <row r="14" spans="2:17" x14ac:dyDescent="0.25">
      <c r="D14" s="68"/>
      <c r="E14" s="8" t="s">
        <v>16</v>
      </c>
      <c r="F14" s="9"/>
      <c r="G14" s="12">
        <v>3</v>
      </c>
      <c r="H14" s="14">
        <v>0</v>
      </c>
      <c r="I14" s="2">
        <v>1</v>
      </c>
      <c r="J14" s="2">
        <v>1</v>
      </c>
      <c r="K14" s="2">
        <v>0</v>
      </c>
      <c r="L14" s="2">
        <v>0</v>
      </c>
      <c r="M14" s="2">
        <v>0</v>
      </c>
      <c r="N14" s="2">
        <v>1</v>
      </c>
      <c r="O14" s="2">
        <v>0</v>
      </c>
      <c r="P14" s="17">
        <v>4</v>
      </c>
      <c r="Q14" s="18">
        <v>2.6</v>
      </c>
    </row>
    <row r="15" spans="2:17" x14ac:dyDescent="0.25">
      <c r="D15" s="68"/>
      <c r="E15" s="8" t="s">
        <v>17</v>
      </c>
      <c r="F15" s="9"/>
      <c r="G15" s="12">
        <v>4</v>
      </c>
      <c r="H15" s="14">
        <v>1</v>
      </c>
      <c r="I15" s="2">
        <v>0</v>
      </c>
      <c r="J15" s="2">
        <v>1</v>
      </c>
      <c r="K15" s="2">
        <v>0</v>
      </c>
      <c r="L15" s="2">
        <v>1</v>
      </c>
      <c r="M15" s="2">
        <v>0</v>
      </c>
      <c r="N15" s="2">
        <v>1</v>
      </c>
      <c r="O15" s="2">
        <v>0</v>
      </c>
      <c r="P15" s="17">
        <v>4</v>
      </c>
      <c r="Q15" s="18">
        <v>2.6</v>
      </c>
    </row>
    <row r="16" spans="2:17" x14ac:dyDescent="0.25">
      <c r="D16" s="68"/>
      <c r="E16" s="8" t="s">
        <v>18</v>
      </c>
      <c r="F16" s="9"/>
      <c r="G16" s="12">
        <v>0</v>
      </c>
      <c r="H16" s="14">
        <v>0</v>
      </c>
      <c r="I16" s="2">
        <v>0</v>
      </c>
      <c r="J16" s="2">
        <v>0</v>
      </c>
      <c r="K16" s="2">
        <v>0</v>
      </c>
      <c r="L16" s="2">
        <v>0</v>
      </c>
      <c r="M16" s="2">
        <v>0</v>
      </c>
      <c r="N16" s="2">
        <v>0</v>
      </c>
      <c r="O16" s="2">
        <v>0</v>
      </c>
      <c r="P16" s="23">
        <v>0</v>
      </c>
      <c r="Q16" s="22">
        <v>0</v>
      </c>
    </row>
    <row r="17" spans="4:17" x14ac:dyDescent="0.25">
      <c r="D17" s="68"/>
      <c r="E17" s="8" t="s">
        <v>19</v>
      </c>
      <c r="F17" s="9"/>
      <c r="G17" s="12">
        <v>0</v>
      </c>
      <c r="H17" s="14">
        <v>0</v>
      </c>
      <c r="I17" s="2">
        <v>0</v>
      </c>
      <c r="J17" s="2">
        <v>0</v>
      </c>
      <c r="K17" s="2">
        <v>0</v>
      </c>
      <c r="L17" s="2">
        <v>0</v>
      </c>
      <c r="M17" s="2">
        <v>0</v>
      </c>
      <c r="N17" s="2">
        <v>0</v>
      </c>
      <c r="O17" s="2">
        <v>0</v>
      </c>
      <c r="P17" s="23">
        <v>0</v>
      </c>
      <c r="Q17" s="22">
        <v>0</v>
      </c>
    </row>
    <row r="18" spans="4:17" x14ac:dyDescent="0.25">
      <c r="D18" s="68"/>
      <c r="E18" s="8" t="s">
        <v>20</v>
      </c>
      <c r="F18" s="9"/>
      <c r="G18" s="12">
        <v>4</v>
      </c>
      <c r="H18" s="14">
        <v>2</v>
      </c>
      <c r="I18" s="2">
        <v>0</v>
      </c>
      <c r="J18" s="2">
        <v>0</v>
      </c>
      <c r="K18" s="2">
        <v>1</v>
      </c>
      <c r="L18" s="2">
        <v>0</v>
      </c>
      <c r="M18" s="2">
        <v>0</v>
      </c>
      <c r="N18" s="2">
        <v>0</v>
      </c>
      <c r="O18" s="2">
        <v>1</v>
      </c>
      <c r="P18" s="17">
        <v>2</v>
      </c>
      <c r="Q18" s="18">
        <v>1.7</v>
      </c>
    </row>
    <row r="19" spans="4:17" x14ac:dyDescent="0.25">
      <c r="D19" s="67" t="s">
        <v>22</v>
      </c>
      <c r="E19" s="10" t="s">
        <v>23</v>
      </c>
      <c r="F19" s="7"/>
      <c r="G19" s="11">
        <v>5</v>
      </c>
      <c r="H19" s="13">
        <v>0</v>
      </c>
      <c r="I19" s="1">
        <v>2</v>
      </c>
      <c r="J19" s="1">
        <v>1</v>
      </c>
      <c r="K19" s="1">
        <v>0</v>
      </c>
      <c r="L19" s="1">
        <v>1</v>
      </c>
      <c r="M19" s="1">
        <v>0</v>
      </c>
      <c r="N19" s="1">
        <v>0</v>
      </c>
      <c r="O19" s="1">
        <v>1</v>
      </c>
      <c r="P19" s="20">
        <v>3</v>
      </c>
      <c r="Q19" s="21">
        <v>1.4</v>
      </c>
    </row>
    <row r="20" spans="4:17" x14ac:dyDescent="0.25">
      <c r="D20" s="68"/>
      <c r="E20" s="8" t="s">
        <v>24</v>
      </c>
      <c r="F20" s="9"/>
      <c r="G20" s="12">
        <v>1</v>
      </c>
      <c r="H20" s="14">
        <v>0</v>
      </c>
      <c r="I20" s="2">
        <v>0</v>
      </c>
      <c r="J20" s="2">
        <v>1</v>
      </c>
      <c r="K20" s="2">
        <v>0</v>
      </c>
      <c r="L20" s="2">
        <v>0</v>
      </c>
      <c r="M20" s="2">
        <v>0</v>
      </c>
      <c r="N20" s="2">
        <v>0</v>
      </c>
      <c r="O20" s="2">
        <v>0</v>
      </c>
      <c r="P20" s="17">
        <v>3</v>
      </c>
      <c r="Q20" s="18">
        <v>0</v>
      </c>
    </row>
    <row r="21" spans="4:17" x14ac:dyDescent="0.25">
      <c r="D21" s="68"/>
      <c r="E21" s="8" t="s">
        <v>25</v>
      </c>
      <c r="F21" s="9"/>
      <c r="G21" s="12">
        <v>4</v>
      </c>
      <c r="H21" s="14">
        <v>0</v>
      </c>
      <c r="I21" s="2">
        <v>2</v>
      </c>
      <c r="J21" s="2">
        <v>0</v>
      </c>
      <c r="K21" s="2">
        <v>0</v>
      </c>
      <c r="L21" s="2">
        <v>1</v>
      </c>
      <c r="M21" s="2">
        <v>0</v>
      </c>
      <c r="N21" s="2">
        <v>0</v>
      </c>
      <c r="O21" s="2">
        <v>1</v>
      </c>
      <c r="P21" s="17">
        <v>3</v>
      </c>
      <c r="Q21" s="18">
        <v>1.7</v>
      </c>
    </row>
    <row r="22" spans="4:17" x14ac:dyDescent="0.25">
      <c r="D22" s="68"/>
      <c r="E22" s="8" t="s">
        <v>26</v>
      </c>
      <c r="F22" s="9"/>
      <c r="G22" s="12">
        <v>15</v>
      </c>
      <c r="H22" s="14">
        <v>5</v>
      </c>
      <c r="I22" s="2">
        <v>2</v>
      </c>
      <c r="J22" s="2">
        <v>2</v>
      </c>
      <c r="K22" s="2">
        <v>1</v>
      </c>
      <c r="L22" s="2">
        <v>2</v>
      </c>
      <c r="M22" s="2">
        <v>0</v>
      </c>
      <c r="N22" s="2">
        <v>3</v>
      </c>
      <c r="O22" s="2">
        <v>0</v>
      </c>
      <c r="P22" s="17">
        <v>3.3</v>
      </c>
      <c r="Q22" s="18">
        <v>2.4</v>
      </c>
    </row>
    <row r="23" spans="4:17" x14ac:dyDescent="0.25">
      <c r="D23" s="68"/>
      <c r="E23" s="8" t="s">
        <v>27</v>
      </c>
      <c r="F23" s="9"/>
      <c r="G23" s="12">
        <v>11</v>
      </c>
      <c r="H23" s="14">
        <v>4</v>
      </c>
      <c r="I23" s="2">
        <v>1</v>
      </c>
      <c r="J23" s="2">
        <v>1</v>
      </c>
      <c r="K23" s="2">
        <v>0</v>
      </c>
      <c r="L23" s="2">
        <v>2</v>
      </c>
      <c r="M23" s="2">
        <v>0</v>
      </c>
      <c r="N23" s="2">
        <v>3</v>
      </c>
      <c r="O23" s="2">
        <v>0</v>
      </c>
      <c r="P23" s="17">
        <v>3.6</v>
      </c>
      <c r="Q23" s="18">
        <v>2.6</v>
      </c>
    </row>
    <row r="24" spans="4:17" x14ac:dyDescent="0.25">
      <c r="D24" s="68"/>
      <c r="E24" s="8" t="s">
        <v>28</v>
      </c>
      <c r="F24" s="9"/>
      <c r="G24" s="12">
        <v>4</v>
      </c>
      <c r="H24" s="14">
        <v>1</v>
      </c>
      <c r="I24" s="2">
        <v>1</v>
      </c>
      <c r="J24" s="2">
        <v>1</v>
      </c>
      <c r="K24" s="2">
        <v>1</v>
      </c>
      <c r="L24" s="2">
        <v>0</v>
      </c>
      <c r="M24" s="2">
        <v>0</v>
      </c>
      <c r="N24" s="2">
        <v>0</v>
      </c>
      <c r="O24" s="2">
        <v>0</v>
      </c>
      <c r="P24" s="17">
        <v>2.5</v>
      </c>
      <c r="Q24" s="18">
        <v>1.3</v>
      </c>
    </row>
    <row r="25" spans="4:17" x14ac:dyDescent="0.25">
      <c r="D25" s="68"/>
      <c r="E25" s="8" t="s">
        <v>29</v>
      </c>
      <c r="F25" s="9"/>
      <c r="G25" s="12">
        <v>1</v>
      </c>
      <c r="H25" s="14">
        <v>1</v>
      </c>
      <c r="I25" s="2">
        <v>0</v>
      </c>
      <c r="J25" s="2">
        <v>0</v>
      </c>
      <c r="K25" s="2">
        <v>0</v>
      </c>
      <c r="L25" s="2">
        <v>0</v>
      </c>
      <c r="M25" s="2">
        <v>0</v>
      </c>
      <c r="N25" s="2">
        <v>0</v>
      </c>
      <c r="O25" s="2">
        <v>0</v>
      </c>
      <c r="P25" s="17">
        <v>1</v>
      </c>
      <c r="Q25" s="18">
        <v>0</v>
      </c>
    </row>
    <row r="26" spans="4:17" x14ac:dyDescent="0.25">
      <c r="D26" s="67" t="s">
        <v>30</v>
      </c>
      <c r="E26" s="10" t="s">
        <v>31</v>
      </c>
      <c r="F26" s="7"/>
      <c r="G26" s="11">
        <v>13</v>
      </c>
      <c r="H26" s="13">
        <v>2</v>
      </c>
      <c r="I26" s="1">
        <v>2</v>
      </c>
      <c r="J26" s="1">
        <v>3</v>
      </c>
      <c r="K26" s="1">
        <v>1</v>
      </c>
      <c r="L26" s="1">
        <v>2</v>
      </c>
      <c r="M26" s="1">
        <v>0</v>
      </c>
      <c r="N26" s="1">
        <v>3</v>
      </c>
      <c r="O26" s="1">
        <v>0</v>
      </c>
      <c r="P26" s="20">
        <v>3.8</v>
      </c>
      <c r="Q26" s="21">
        <v>2.2000000000000002</v>
      </c>
    </row>
    <row r="27" spans="4:17" x14ac:dyDescent="0.25">
      <c r="D27" s="68"/>
      <c r="E27" s="8" t="s">
        <v>32</v>
      </c>
      <c r="F27" s="9"/>
      <c r="G27" s="12">
        <v>8</v>
      </c>
      <c r="H27" s="14">
        <v>4</v>
      </c>
      <c r="I27" s="2">
        <v>2</v>
      </c>
      <c r="J27" s="2">
        <v>0</v>
      </c>
      <c r="K27" s="2">
        <v>0</v>
      </c>
      <c r="L27" s="2">
        <v>1</v>
      </c>
      <c r="M27" s="2">
        <v>0</v>
      </c>
      <c r="N27" s="2">
        <v>0</v>
      </c>
      <c r="O27" s="2">
        <v>1</v>
      </c>
      <c r="P27" s="17">
        <v>1.9</v>
      </c>
      <c r="Q27" s="18">
        <v>1.5</v>
      </c>
    </row>
    <row r="28" spans="4:17" x14ac:dyDescent="0.25">
      <c r="D28" s="67" t="s">
        <v>33</v>
      </c>
      <c r="E28" s="10" t="s">
        <v>34</v>
      </c>
      <c r="F28" s="7"/>
      <c r="G28" s="11">
        <v>18</v>
      </c>
      <c r="H28" s="13">
        <v>6</v>
      </c>
      <c r="I28" s="1">
        <v>4</v>
      </c>
      <c r="J28" s="1">
        <v>3</v>
      </c>
      <c r="K28" s="1">
        <v>0</v>
      </c>
      <c r="L28" s="1">
        <v>1</v>
      </c>
      <c r="M28" s="1">
        <v>0</v>
      </c>
      <c r="N28" s="1">
        <v>3</v>
      </c>
      <c r="O28" s="1">
        <v>1</v>
      </c>
      <c r="P28" s="20">
        <v>2.9</v>
      </c>
      <c r="Q28" s="21">
        <v>2.2000000000000002</v>
      </c>
    </row>
    <row r="29" spans="4:17" x14ac:dyDescent="0.25">
      <c r="D29" s="68"/>
      <c r="E29" s="8" t="s">
        <v>35</v>
      </c>
      <c r="F29" s="9"/>
      <c r="G29" s="12">
        <v>3</v>
      </c>
      <c r="H29" s="14">
        <v>0</v>
      </c>
      <c r="I29" s="2">
        <v>0</v>
      </c>
      <c r="J29" s="2">
        <v>0</v>
      </c>
      <c r="K29" s="2">
        <v>1</v>
      </c>
      <c r="L29" s="2">
        <v>2</v>
      </c>
      <c r="M29" s="2">
        <v>0</v>
      </c>
      <c r="N29" s="2">
        <v>0</v>
      </c>
      <c r="O29" s="2">
        <v>0</v>
      </c>
      <c r="P29" s="17">
        <v>4.7</v>
      </c>
      <c r="Q29" s="18">
        <v>0.6</v>
      </c>
    </row>
    <row r="30" spans="4:17" x14ac:dyDescent="0.25">
      <c r="D30" s="68"/>
      <c r="E30" s="8" t="s">
        <v>36</v>
      </c>
      <c r="F30" s="9"/>
      <c r="G30" s="12">
        <v>0</v>
      </c>
      <c r="H30" s="14">
        <v>0</v>
      </c>
      <c r="I30" s="2">
        <v>0</v>
      </c>
      <c r="J30" s="2">
        <v>0</v>
      </c>
      <c r="K30" s="2">
        <v>0</v>
      </c>
      <c r="L30" s="2">
        <v>0</v>
      </c>
      <c r="M30" s="2">
        <v>0</v>
      </c>
      <c r="N30" s="2">
        <v>0</v>
      </c>
      <c r="O30" s="2">
        <v>0</v>
      </c>
      <c r="P30" s="23">
        <v>0</v>
      </c>
      <c r="Q30" s="22">
        <v>0</v>
      </c>
    </row>
    <row r="31" spans="4:17" x14ac:dyDescent="0.25">
      <c r="D31" s="68"/>
      <c r="E31" s="8" t="s">
        <v>37</v>
      </c>
      <c r="F31" s="9"/>
      <c r="G31" s="12">
        <v>0</v>
      </c>
      <c r="H31" s="14">
        <v>0</v>
      </c>
      <c r="I31" s="2">
        <v>0</v>
      </c>
      <c r="J31" s="2">
        <v>0</v>
      </c>
      <c r="K31" s="2">
        <v>0</v>
      </c>
      <c r="L31" s="2">
        <v>0</v>
      </c>
      <c r="M31" s="2">
        <v>0</v>
      </c>
      <c r="N31" s="2">
        <v>0</v>
      </c>
      <c r="O31" s="2">
        <v>0</v>
      </c>
      <c r="P31" s="23">
        <v>0</v>
      </c>
      <c r="Q31" s="22">
        <v>0</v>
      </c>
    </row>
    <row r="32" spans="4:17" x14ac:dyDescent="0.25">
      <c r="D32" s="68"/>
      <c r="E32" s="8" t="s">
        <v>38</v>
      </c>
      <c r="F32" s="9"/>
      <c r="G32" s="12">
        <v>0</v>
      </c>
      <c r="H32" s="14">
        <v>0</v>
      </c>
      <c r="I32" s="2">
        <v>0</v>
      </c>
      <c r="J32" s="2">
        <v>0</v>
      </c>
      <c r="K32" s="2">
        <v>0</v>
      </c>
      <c r="L32" s="2">
        <v>0</v>
      </c>
      <c r="M32" s="2">
        <v>0</v>
      </c>
      <c r="N32" s="2">
        <v>0</v>
      </c>
      <c r="O32" s="2">
        <v>0</v>
      </c>
      <c r="P32" s="23">
        <v>0</v>
      </c>
      <c r="Q32" s="22">
        <v>0</v>
      </c>
    </row>
    <row r="33" spans="4:17" x14ac:dyDescent="0.25">
      <c r="D33" s="68"/>
      <c r="E33" s="8" t="s">
        <v>39</v>
      </c>
      <c r="F33" s="9"/>
      <c r="G33" s="12">
        <v>0</v>
      </c>
      <c r="H33" s="14">
        <v>0</v>
      </c>
      <c r="I33" s="2">
        <v>0</v>
      </c>
      <c r="J33" s="2">
        <v>0</v>
      </c>
      <c r="K33" s="2">
        <v>0</v>
      </c>
      <c r="L33" s="2">
        <v>0</v>
      </c>
      <c r="M33" s="2">
        <v>0</v>
      </c>
      <c r="N33" s="2">
        <v>0</v>
      </c>
      <c r="O33" s="2">
        <v>0</v>
      </c>
      <c r="P33" s="23">
        <v>0</v>
      </c>
      <c r="Q33" s="22">
        <v>0</v>
      </c>
    </row>
    <row r="34" spans="4:17" x14ac:dyDescent="0.25">
      <c r="D34" s="67" t="s">
        <v>40</v>
      </c>
      <c r="E34" s="10" t="s">
        <v>41</v>
      </c>
      <c r="F34" s="7"/>
      <c r="G34" s="11">
        <v>13</v>
      </c>
      <c r="H34" s="13">
        <v>2</v>
      </c>
      <c r="I34" s="1">
        <v>2</v>
      </c>
      <c r="J34" s="1">
        <v>3</v>
      </c>
      <c r="K34" s="1">
        <v>1</v>
      </c>
      <c r="L34" s="1">
        <v>2</v>
      </c>
      <c r="M34" s="1">
        <v>0</v>
      </c>
      <c r="N34" s="1">
        <v>3</v>
      </c>
      <c r="O34" s="1">
        <v>0</v>
      </c>
      <c r="P34" s="20">
        <v>3.8</v>
      </c>
      <c r="Q34" s="21">
        <v>2.2000000000000002</v>
      </c>
    </row>
    <row r="35" spans="4:17" x14ac:dyDescent="0.25">
      <c r="D35" s="68"/>
      <c r="E35" s="8" t="s">
        <v>34</v>
      </c>
      <c r="F35" s="9"/>
      <c r="G35" s="12">
        <v>11</v>
      </c>
      <c r="H35" s="14">
        <v>2</v>
      </c>
      <c r="I35" s="2">
        <v>2</v>
      </c>
      <c r="J35" s="2">
        <v>3</v>
      </c>
      <c r="K35" s="2">
        <v>0</v>
      </c>
      <c r="L35" s="2">
        <v>1</v>
      </c>
      <c r="M35" s="2">
        <v>0</v>
      </c>
      <c r="N35" s="2">
        <v>3</v>
      </c>
      <c r="O35" s="2">
        <v>0</v>
      </c>
      <c r="P35" s="17">
        <v>3.7</v>
      </c>
      <c r="Q35" s="18">
        <v>2.4</v>
      </c>
    </row>
    <row r="36" spans="4:17" x14ac:dyDescent="0.25">
      <c r="D36" s="68"/>
      <c r="E36" s="8" t="s">
        <v>35</v>
      </c>
      <c r="F36" s="9"/>
      <c r="G36" s="12">
        <v>2</v>
      </c>
      <c r="H36" s="14">
        <v>0</v>
      </c>
      <c r="I36" s="2">
        <v>0</v>
      </c>
      <c r="J36" s="2">
        <v>0</v>
      </c>
      <c r="K36" s="2">
        <v>1</v>
      </c>
      <c r="L36" s="2">
        <v>1</v>
      </c>
      <c r="M36" s="2">
        <v>0</v>
      </c>
      <c r="N36" s="2">
        <v>0</v>
      </c>
      <c r="O36" s="2">
        <v>0</v>
      </c>
      <c r="P36" s="17">
        <v>4.5</v>
      </c>
      <c r="Q36" s="18">
        <v>0.7</v>
      </c>
    </row>
    <row r="37" spans="4:17" x14ac:dyDescent="0.25">
      <c r="D37" s="68"/>
      <c r="E37" s="8" t="s">
        <v>36</v>
      </c>
      <c r="F37" s="9"/>
      <c r="G37" s="12">
        <v>0</v>
      </c>
      <c r="H37" s="14">
        <v>0</v>
      </c>
      <c r="I37" s="2">
        <v>0</v>
      </c>
      <c r="J37" s="2">
        <v>0</v>
      </c>
      <c r="K37" s="2">
        <v>0</v>
      </c>
      <c r="L37" s="2">
        <v>0</v>
      </c>
      <c r="M37" s="2">
        <v>0</v>
      </c>
      <c r="N37" s="2">
        <v>0</v>
      </c>
      <c r="O37" s="2">
        <v>0</v>
      </c>
      <c r="P37" s="23">
        <v>0</v>
      </c>
      <c r="Q37" s="22">
        <v>0</v>
      </c>
    </row>
    <row r="38" spans="4:17" x14ac:dyDescent="0.25">
      <c r="D38" s="68"/>
      <c r="E38" s="8" t="s">
        <v>38</v>
      </c>
      <c r="F38" s="9"/>
      <c r="G38" s="12">
        <v>0</v>
      </c>
      <c r="H38" s="14">
        <v>0</v>
      </c>
      <c r="I38" s="2">
        <v>0</v>
      </c>
      <c r="J38" s="2">
        <v>0</v>
      </c>
      <c r="K38" s="2">
        <v>0</v>
      </c>
      <c r="L38" s="2">
        <v>0</v>
      </c>
      <c r="M38" s="2">
        <v>0</v>
      </c>
      <c r="N38" s="2">
        <v>0</v>
      </c>
      <c r="O38" s="2">
        <v>0</v>
      </c>
      <c r="P38" s="23">
        <v>0</v>
      </c>
      <c r="Q38" s="22">
        <v>0</v>
      </c>
    </row>
    <row r="39" spans="4:17" x14ac:dyDescent="0.25">
      <c r="D39" s="68"/>
      <c r="E39" s="8" t="s">
        <v>37</v>
      </c>
      <c r="F39" s="9"/>
      <c r="G39" s="12">
        <v>0</v>
      </c>
      <c r="H39" s="14">
        <v>0</v>
      </c>
      <c r="I39" s="2">
        <v>0</v>
      </c>
      <c r="J39" s="2">
        <v>0</v>
      </c>
      <c r="K39" s="2">
        <v>0</v>
      </c>
      <c r="L39" s="2">
        <v>0</v>
      </c>
      <c r="M39" s="2">
        <v>0</v>
      </c>
      <c r="N39" s="2">
        <v>0</v>
      </c>
      <c r="O39" s="2">
        <v>0</v>
      </c>
      <c r="P39" s="23">
        <v>0</v>
      </c>
      <c r="Q39" s="22">
        <v>0</v>
      </c>
    </row>
    <row r="40" spans="4:17" x14ac:dyDescent="0.25">
      <c r="D40" s="68"/>
      <c r="E40" s="8" t="s">
        <v>39</v>
      </c>
      <c r="F40" s="9"/>
      <c r="G40" s="12">
        <v>0</v>
      </c>
      <c r="H40" s="14">
        <v>0</v>
      </c>
      <c r="I40" s="2">
        <v>0</v>
      </c>
      <c r="J40" s="2">
        <v>0</v>
      </c>
      <c r="K40" s="2">
        <v>0</v>
      </c>
      <c r="L40" s="2">
        <v>0</v>
      </c>
      <c r="M40" s="2">
        <v>0</v>
      </c>
      <c r="N40" s="2">
        <v>0</v>
      </c>
      <c r="O40" s="2">
        <v>0</v>
      </c>
      <c r="P40" s="23">
        <v>0</v>
      </c>
      <c r="Q40" s="22">
        <v>0</v>
      </c>
    </row>
    <row r="41" spans="4:17" x14ac:dyDescent="0.25">
      <c r="D41" s="68"/>
      <c r="E41" s="8" t="s">
        <v>42</v>
      </c>
      <c r="F41" s="9"/>
      <c r="G41" s="12">
        <v>8</v>
      </c>
      <c r="H41" s="14">
        <v>4</v>
      </c>
      <c r="I41" s="2">
        <v>2</v>
      </c>
      <c r="J41" s="2">
        <v>0</v>
      </c>
      <c r="K41" s="2">
        <v>0</v>
      </c>
      <c r="L41" s="2">
        <v>1</v>
      </c>
      <c r="M41" s="2">
        <v>0</v>
      </c>
      <c r="N41" s="2">
        <v>0</v>
      </c>
      <c r="O41" s="2">
        <v>1</v>
      </c>
      <c r="P41" s="17">
        <v>1.9</v>
      </c>
      <c r="Q41" s="18">
        <v>1.5</v>
      </c>
    </row>
    <row r="42" spans="4:17" x14ac:dyDescent="0.25">
      <c r="D42" s="68"/>
      <c r="E42" s="8" t="s">
        <v>34</v>
      </c>
      <c r="F42" s="9"/>
      <c r="G42" s="12">
        <v>7</v>
      </c>
      <c r="H42" s="14">
        <v>4</v>
      </c>
      <c r="I42" s="2">
        <v>2</v>
      </c>
      <c r="J42" s="2">
        <v>0</v>
      </c>
      <c r="K42" s="2">
        <v>0</v>
      </c>
      <c r="L42" s="2">
        <v>0</v>
      </c>
      <c r="M42" s="2">
        <v>0</v>
      </c>
      <c r="N42" s="2">
        <v>0</v>
      </c>
      <c r="O42" s="2">
        <v>1</v>
      </c>
      <c r="P42" s="17">
        <v>1.3</v>
      </c>
      <c r="Q42" s="18">
        <v>0.5</v>
      </c>
    </row>
    <row r="43" spans="4:17" x14ac:dyDescent="0.25">
      <c r="D43" s="68"/>
      <c r="E43" s="8" t="s">
        <v>35</v>
      </c>
      <c r="F43" s="9"/>
      <c r="G43" s="12">
        <v>1</v>
      </c>
      <c r="H43" s="14">
        <v>0</v>
      </c>
      <c r="I43" s="2">
        <v>0</v>
      </c>
      <c r="J43" s="2">
        <v>0</v>
      </c>
      <c r="K43" s="2">
        <v>0</v>
      </c>
      <c r="L43" s="2">
        <v>1</v>
      </c>
      <c r="M43" s="2">
        <v>0</v>
      </c>
      <c r="N43" s="2">
        <v>0</v>
      </c>
      <c r="O43" s="2">
        <v>0</v>
      </c>
      <c r="P43" s="17">
        <v>5</v>
      </c>
      <c r="Q43" s="18">
        <v>0</v>
      </c>
    </row>
    <row r="44" spans="4:17" x14ac:dyDescent="0.25">
      <c r="D44" s="68"/>
      <c r="E44" s="8" t="s">
        <v>36</v>
      </c>
      <c r="F44" s="9"/>
      <c r="G44" s="12">
        <v>0</v>
      </c>
      <c r="H44" s="14">
        <v>0</v>
      </c>
      <c r="I44" s="2">
        <v>0</v>
      </c>
      <c r="J44" s="2">
        <v>0</v>
      </c>
      <c r="K44" s="2">
        <v>0</v>
      </c>
      <c r="L44" s="2">
        <v>0</v>
      </c>
      <c r="M44" s="2">
        <v>0</v>
      </c>
      <c r="N44" s="2">
        <v>0</v>
      </c>
      <c r="O44" s="2">
        <v>0</v>
      </c>
      <c r="P44" s="23">
        <v>0</v>
      </c>
      <c r="Q44" s="22">
        <v>0</v>
      </c>
    </row>
    <row r="45" spans="4:17" x14ac:dyDescent="0.25">
      <c r="D45" s="68"/>
      <c r="E45" s="8" t="s">
        <v>38</v>
      </c>
      <c r="F45" s="9"/>
      <c r="G45" s="12">
        <v>0</v>
      </c>
      <c r="H45" s="14">
        <v>0</v>
      </c>
      <c r="I45" s="2">
        <v>0</v>
      </c>
      <c r="J45" s="2">
        <v>0</v>
      </c>
      <c r="K45" s="2">
        <v>0</v>
      </c>
      <c r="L45" s="2">
        <v>0</v>
      </c>
      <c r="M45" s="2">
        <v>0</v>
      </c>
      <c r="N45" s="2">
        <v>0</v>
      </c>
      <c r="O45" s="2">
        <v>0</v>
      </c>
      <c r="P45" s="23">
        <v>0</v>
      </c>
      <c r="Q45" s="22">
        <v>0</v>
      </c>
    </row>
    <row r="46" spans="4:17" x14ac:dyDescent="0.25">
      <c r="D46" s="68"/>
      <c r="E46" s="8" t="s">
        <v>37</v>
      </c>
      <c r="F46" s="9"/>
      <c r="G46" s="12">
        <v>0</v>
      </c>
      <c r="H46" s="14">
        <v>0</v>
      </c>
      <c r="I46" s="2">
        <v>0</v>
      </c>
      <c r="J46" s="2">
        <v>0</v>
      </c>
      <c r="K46" s="2">
        <v>0</v>
      </c>
      <c r="L46" s="2">
        <v>0</v>
      </c>
      <c r="M46" s="2">
        <v>0</v>
      </c>
      <c r="N46" s="2">
        <v>0</v>
      </c>
      <c r="O46" s="2">
        <v>0</v>
      </c>
      <c r="P46" s="23">
        <v>0</v>
      </c>
      <c r="Q46" s="22">
        <v>0</v>
      </c>
    </row>
    <row r="47" spans="4:17" x14ac:dyDescent="0.25">
      <c r="D47" s="68"/>
      <c r="E47" s="8" t="s">
        <v>39</v>
      </c>
      <c r="F47" s="9"/>
      <c r="G47" s="12">
        <v>0</v>
      </c>
      <c r="H47" s="14">
        <v>0</v>
      </c>
      <c r="I47" s="2">
        <v>0</v>
      </c>
      <c r="J47" s="2">
        <v>0</v>
      </c>
      <c r="K47" s="2">
        <v>0</v>
      </c>
      <c r="L47" s="2">
        <v>0</v>
      </c>
      <c r="M47" s="2">
        <v>0</v>
      </c>
      <c r="N47" s="2">
        <v>0</v>
      </c>
      <c r="O47" s="2">
        <v>0</v>
      </c>
      <c r="P47" s="23">
        <v>0</v>
      </c>
      <c r="Q47" s="22">
        <v>0</v>
      </c>
    </row>
    <row r="48" spans="4:17" x14ac:dyDescent="0.25">
      <c r="D48" s="67" t="s">
        <v>43</v>
      </c>
      <c r="E48" s="10" t="s">
        <v>44</v>
      </c>
      <c r="F48" s="7"/>
      <c r="G48" s="11">
        <v>3</v>
      </c>
      <c r="H48" s="13">
        <v>0</v>
      </c>
      <c r="I48" s="1">
        <v>0</v>
      </c>
      <c r="J48" s="1">
        <v>0</v>
      </c>
      <c r="K48" s="1">
        <v>1</v>
      </c>
      <c r="L48" s="1">
        <v>2</v>
      </c>
      <c r="M48" s="1">
        <v>0</v>
      </c>
      <c r="N48" s="1">
        <v>0</v>
      </c>
      <c r="O48" s="1">
        <v>0</v>
      </c>
      <c r="P48" s="20">
        <v>4.7</v>
      </c>
      <c r="Q48" s="21">
        <v>0.6</v>
      </c>
    </row>
    <row r="49" spans="4:17" x14ac:dyDescent="0.25">
      <c r="D49" s="68"/>
      <c r="E49" s="8" t="s">
        <v>45</v>
      </c>
      <c r="F49" s="9"/>
      <c r="G49" s="12">
        <v>3</v>
      </c>
      <c r="H49" s="14">
        <v>0</v>
      </c>
      <c r="I49" s="2">
        <v>0</v>
      </c>
      <c r="J49" s="2">
        <v>0</v>
      </c>
      <c r="K49" s="2">
        <v>1</v>
      </c>
      <c r="L49" s="2">
        <v>2</v>
      </c>
      <c r="M49" s="2">
        <v>0</v>
      </c>
      <c r="N49" s="2">
        <v>0</v>
      </c>
      <c r="O49" s="2">
        <v>0</v>
      </c>
      <c r="P49" s="17">
        <v>4.7</v>
      </c>
      <c r="Q49" s="18">
        <v>0.6</v>
      </c>
    </row>
    <row r="50" spans="4:17" x14ac:dyDescent="0.25">
      <c r="D50" s="68"/>
      <c r="E50" s="8" t="s">
        <v>46</v>
      </c>
      <c r="F50" s="9"/>
      <c r="G50" s="12">
        <v>0</v>
      </c>
      <c r="H50" s="14">
        <v>0</v>
      </c>
      <c r="I50" s="2">
        <v>0</v>
      </c>
      <c r="J50" s="2">
        <v>0</v>
      </c>
      <c r="K50" s="2">
        <v>0</v>
      </c>
      <c r="L50" s="2">
        <v>0</v>
      </c>
      <c r="M50" s="2">
        <v>0</v>
      </c>
      <c r="N50" s="2">
        <v>0</v>
      </c>
      <c r="O50" s="2">
        <v>0</v>
      </c>
      <c r="P50" s="23">
        <v>0</v>
      </c>
      <c r="Q50" s="22">
        <v>0</v>
      </c>
    </row>
    <row r="51" spans="4:17" x14ac:dyDescent="0.25">
      <c r="D51" s="68"/>
      <c r="E51" s="8" t="s">
        <v>47</v>
      </c>
      <c r="F51" s="9"/>
      <c r="G51" s="12">
        <v>18</v>
      </c>
      <c r="H51" s="14">
        <v>6</v>
      </c>
      <c r="I51" s="2">
        <v>4</v>
      </c>
      <c r="J51" s="2">
        <v>3</v>
      </c>
      <c r="K51" s="2">
        <v>0</v>
      </c>
      <c r="L51" s="2">
        <v>1</v>
      </c>
      <c r="M51" s="2">
        <v>0</v>
      </c>
      <c r="N51" s="2">
        <v>3</v>
      </c>
      <c r="O51" s="2">
        <v>1</v>
      </c>
      <c r="P51" s="17">
        <v>2.9</v>
      </c>
      <c r="Q51" s="18">
        <v>2.2000000000000002</v>
      </c>
    </row>
    <row r="52" spans="4:17" x14ac:dyDescent="0.25">
      <c r="D52" s="68"/>
      <c r="E52" s="8" t="s">
        <v>48</v>
      </c>
      <c r="F52" s="9"/>
      <c r="G52" s="12">
        <v>2</v>
      </c>
      <c r="H52" s="14">
        <v>1</v>
      </c>
      <c r="I52" s="2">
        <v>1</v>
      </c>
      <c r="J52" s="2">
        <v>0</v>
      </c>
      <c r="K52" s="2">
        <v>0</v>
      </c>
      <c r="L52" s="2">
        <v>0</v>
      </c>
      <c r="M52" s="2">
        <v>0</v>
      </c>
      <c r="N52" s="2">
        <v>0</v>
      </c>
      <c r="O52" s="2">
        <v>0</v>
      </c>
      <c r="P52" s="17">
        <v>1.5</v>
      </c>
      <c r="Q52" s="18">
        <v>0.7</v>
      </c>
    </row>
    <row r="53" spans="4:17" x14ac:dyDescent="0.25">
      <c r="D53" s="68"/>
      <c r="E53" s="8" t="s">
        <v>49</v>
      </c>
      <c r="F53" s="9"/>
      <c r="G53" s="12">
        <v>3</v>
      </c>
      <c r="H53" s="14">
        <v>1</v>
      </c>
      <c r="I53" s="2">
        <v>0</v>
      </c>
      <c r="J53" s="2">
        <v>0</v>
      </c>
      <c r="K53" s="2">
        <v>0</v>
      </c>
      <c r="L53" s="2">
        <v>1</v>
      </c>
      <c r="M53" s="2">
        <v>0</v>
      </c>
      <c r="N53" s="2">
        <v>1</v>
      </c>
      <c r="O53" s="2">
        <v>0</v>
      </c>
      <c r="P53" s="17">
        <v>4.3</v>
      </c>
      <c r="Q53" s="18">
        <v>3.1</v>
      </c>
    </row>
    <row r="54" spans="4:17" x14ac:dyDescent="0.25">
      <c r="D54" s="68"/>
      <c r="E54" s="8" t="s">
        <v>50</v>
      </c>
      <c r="F54" s="9"/>
      <c r="G54" s="12">
        <v>1</v>
      </c>
      <c r="H54" s="14">
        <v>0</v>
      </c>
      <c r="I54" s="2">
        <v>0</v>
      </c>
      <c r="J54" s="2">
        <v>1</v>
      </c>
      <c r="K54" s="2">
        <v>0</v>
      </c>
      <c r="L54" s="2">
        <v>0</v>
      </c>
      <c r="M54" s="2">
        <v>0</v>
      </c>
      <c r="N54" s="2">
        <v>0</v>
      </c>
      <c r="O54" s="2">
        <v>0</v>
      </c>
      <c r="P54" s="17">
        <v>3</v>
      </c>
      <c r="Q54" s="18">
        <v>0</v>
      </c>
    </row>
    <row r="55" spans="4:17" x14ac:dyDescent="0.25">
      <c r="D55" s="68"/>
      <c r="E55" s="8" t="s">
        <v>51</v>
      </c>
      <c r="F55" s="9"/>
      <c r="G55" s="12">
        <v>2</v>
      </c>
      <c r="H55" s="14">
        <v>0</v>
      </c>
      <c r="I55" s="2">
        <v>1</v>
      </c>
      <c r="J55" s="2">
        <v>1</v>
      </c>
      <c r="K55" s="2">
        <v>0</v>
      </c>
      <c r="L55" s="2">
        <v>0</v>
      </c>
      <c r="M55" s="2">
        <v>0</v>
      </c>
      <c r="N55" s="2">
        <v>0</v>
      </c>
      <c r="O55" s="2">
        <v>0</v>
      </c>
      <c r="P55" s="17">
        <v>2.5</v>
      </c>
      <c r="Q55" s="18">
        <v>0.7</v>
      </c>
    </row>
    <row r="56" spans="4:17" x14ac:dyDescent="0.25">
      <c r="D56" s="68"/>
      <c r="E56" s="8" t="s">
        <v>52</v>
      </c>
      <c r="F56" s="9"/>
      <c r="G56" s="12">
        <v>4</v>
      </c>
      <c r="H56" s="14">
        <v>1</v>
      </c>
      <c r="I56" s="2">
        <v>1</v>
      </c>
      <c r="J56" s="2">
        <v>1</v>
      </c>
      <c r="K56" s="2">
        <v>0</v>
      </c>
      <c r="L56" s="2">
        <v>0</v>
      </c>
      <c r="M56" s="2">
        <v>0</v>
      </c>
      <c r="N56" s="2">
        <v>1</v>
      </c>
      <c r="O56" s="2">
        <v>0</v>
      </c>
      <c r="P56" s="17">
        <v>3.3</v>
      </c>
      <c r="Q56" s="18">
        <v>2.6</v>
      </c>
    </row>
    <row r="57" spans="4:17" x14ac:dyDescent="0.25">
      <c r="D57" s="68"/>
      <c r="E57" s="8" t="s">
        <v>53</v>
      </c>
      <c r="F57" s="9"/>
      <c r="G57" s="12">
        <v>6</v>
      </c>
      <c r="H57" s="14">
        <v>3</v>
      </c>
      <c r="I57" s="2">
        <v>1</v>
      </c>
      <c r="J57" s="2">
        <v>0</v>
      </c>
      <c r="K57" s="2">
        <v>0</v>
      </c>
      <c r="L57" s="2">
        <v>0</v>
      </c>
      <c r="M57" s="2">
        <v>0</v>
      </c>
      <c r="N57" s="2">
        <v>1</v>
      </c>
      <c r="O57" s="2">
        <v>1</v>
      </c>
      <c r="P57" s="17">
        <v>2.4</v>
      </c>
      <c r="Q57" s="18">
        <v>2.6</v>
      </c>
    </row>
    <row r="58" spans="4:17" x14ac:dyDescent="0.25">
      <c r="D58" s="68"/>
      <c r="E58" s="8" t="s">
        <v>37</v>
      </c>
      <c r="F58" s="9"/>
      <c r="G58" s="12">
        <v>0</v>
      </c>
      <c r="H58" s="14">
        <v>0</v>
      </c>
      <c r="I58" s="2">
        <v>0</v>
      </c>
      <c r="J58" s="2">
        <v>0</v>
      </c>
      <c r="K58" s="2">
        <v>0</v>
      </c>
      <c r="L58" s="2">
        <v>0</v>
      </c>
      <c r="M58" s="2">
        <v>0</v>
      </c>
      <c r="N58" s="2">
        <v>0</v>
      </c>
      <c r="O58" s="2">
        <v>0</v>
      </c>
      <c r="P58" s="23">
        <v>0</v>
      </c>
      <c r="Q58" s="22">
        <v>0</v>
      </c>
    </row>
    <row r="59" spans="4:17" x14ac:dyDescent="0.25">
      <c r="D59" s="69"/>
      <c r="E59" s="35" t="s">
        <v>39</v>
      </c>
      <c r="F59" s="31"/>
      <c r="G59" s="25">
        <v>0</v>
      </c>
      <c r="H59" s="39">
        <v>0</v>
      </c>
      <c r="I59" s="6">
        <v>0</v>
      </c>
      <c r="J59" s="6">
        <v>0</v>
      </c>
      <c r="K59" s="6">
        <v>0</v>
      </c>
      <c r="L59" s="6">
        <v>0</v>
      </c>
      <c r="M59" s="6">
        <v>0</v>
      </c>
      <c r="N59" s="6">
        <v>0</v>
      </c>
      <c r="O59" s="6">
        <v>0</v>
      </c>
      <c r="P59" s="45">
        <v>0</v>
      </c>
      <c r="Q59" s="42">
        <v>0</v>
      </c>
    </row>
  </sheetData>
  <mergeCells count="7">
    <mergeCell ref="D34:D47"/>
    <mergeCell ref="D48:D59"/>
    <mergeCell ref="D8:F9"/>
    <mergeCell ref="D11:D18"/>
    <mergeCell ref="D19:D25"/>
    <mergeCell ref="D26:D27"/>
    <mergeCell ref="D28:D33"/>
  </mergeCells>
  <phoneticPr fontId="4"/>
  <pageMargins left="0.7" right="0.7" top="0.75" bottom="0.75" header="0.3" footer="0.3"/>
  <pageSetup paperSize="9" scale="63" pageOrder="overThenDown" orientation="landscape"/>
  <headerFooter>
    <oddFooter>&amp;CN(51)</oddFooter>
  </headerFooter>
  <rowBreaks count="1" manualBreakCount="1">
    <brk id="59" max="16383" man="1"/>
  </rowBreaks>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4:Q59"/>
  <sheetViews>
    <sheetView workbookViewId="0"/>
  </sheetViews>
  <sheetFormatPr defaultColWidth="8.8984375" defaultRowHeight="12.6" x14ac:dyDescent="0.25"/>
  <cols>
    <col min="1" max="1" width="3.59765625" style="24" customWidth="1"/>
    <col min="2" max="2" width="4.59765625" style="24" customWidth="1"/>
    <col min="3" max="4" width="7.59765625" style="24" customWidth="1"/>
    <col min="5" max="5" width="16.59765625" style="24" customWidth="1"/>
    <col min="6" max="6" width="5.59765625" style="24" customWidth="1"/>
    <col min="7" max="17" width="8.59765625" style="24" customWidth="1"/>
    <col min="18" max="16384" width="8.8984375" style="24"/>
  </cols>
  <sheetData>
    <row r="4" spans="2:17" x14ac:dyDescent="0.25">
      <c r="B4" s="32" t="str">
        <f xml:space="preserve"> HYPERLINK("#'目次'!B58", "[52]")</f>
        <v>[52]</v>
      </c>
      <c r="C4" s="19" t="s">
        <v>697</v>
      </c>
    </row>
    <row r="5" spans="2:17" x14ac:dyDescent="0.25">
      <c r="C5" s="24" t="s">
        <v>698</v>
      </c>
    </row>
    <row r="7" spans="2:17" x14ac:dyDescent="0.25">
      <c r="C7" s="19" t="s">
        <v>11</v>
      </c>
    </row>
    <row r="8" spans="2:17" x14ac:dyDescent="0.25">
      <c r="D8" s="63"/>
      <c r="E8" s="64"/>
      <c r="F8" s="64"/>
      <c r="G8" s="38" t="s">
        <v>12</v>
      </c>
      <c r="H8" s="33" t="s">
        <v>683</v>
      </c>
      <c r="I8" s="5" t="s">
        <v>684</v>
      </c>
      <c r="J8" s="5" t="s">
        <v>685</v>
      </c>
      <c r="K8" s="5" t="s">
        <v>686</v>
      </c>
      <c r="L8" s="5" t="s">
        <v>687</v>
      </c>
      <c r="M8" s="5" t="s">
        <v>688</v>
      </c>
      <c r="N8" s="5" t="s">
        <v>689</v>
      </c>
      <c r="O8" s="5" t="s">
        <v>231</v>
      </c>
      <c r="P8" s="5" t="s">
        <v>690</v>
      </c>
      <c r="Q8" s="29" t="s">
        <v>245</v>
      </c>
    </row>
    <row r="9" spans="2:17" x14ac:dyDescent="0.25">
      <c r="D9" s="65"/>
      <c r="E9" s="66"/>
      <c r="F9" s="66"/>
      <c r="G9" s="37"/>
      <c r="H9" s="34"/>
      <c r="I9" s="4"/>
      <c r="J9" s="4"/>
      <c r="K9" s="4"/>
      <c r="L9" s="4"/>
      <c r="M9" s="4"/>
      <c r="N9" s="4"/>
      <c r="O9" s="4"/>
      <c r="P9" s="4"/>
      <c r="Q9" s="26"/>
    </row>
    <row r="10" spans="2:17" x14ac:dyDescent="0.25">
      <c r="D10" s="30"/>
      <c r="E10" s="28" t="s">
        <v>12</v>
      </c>
      <c r="F10" s="36"/>
      <c r="G10" s="27">
        <v>92</v>
      </c>
      <c r="H10" s="3">
        <v>5</v>
      </c>
      <c r="I10" s="3">
        <v>6</v>
      </c>
      <c r="J10" s="3">
        <v>4</v>
      </c>
      <c r="K10" s="3">
        <v>6</v>
      </c>
      <c r="L10" s="3">
        <v>61</v>
      </c>
      <c r="M10" s="3">
        <v>4</v>
      </c>
      <c r="N10" s="3">
        <v>4</v>
      </c>
      <c r="O10" s="3">
        <v>2</v>
      </c>
      <c r="P10" s="44">
        <v>4.5999999999999996</v>
      </c>
      <c r="Q10" s="43">
        <v>1.3</v>
      </c>
    </row>
    <row r="11" spans="2:17" x14ac:dyDescent="0.25">
      <c r="D11" s="67" t="s">
        <v>21</v>
      </c>
      <c r="E11" s="10" t="s">
        <v>13</v>
      </c>
      <c r="F11" s="7"/>
      <c r="G11" s="11">
        <v>3</v>
      </c>
      <c r="H11" s="13">
        <v>0</v>
      </c>
      <c r="I11" s="1">
        <v>1</v>
      </c>
      <c r="J11" s="1">
        <v>1</v>
      </c>
      <c r="K11" s="1">
        <v>0</v>
      </c>
      <c r="L11" s="1">
        <v>1</v>
      </c>
      <c r="M11" s="1">
        <v>0</v>
      </c>
      <c r="N11" s="1">
        <v>0</v>
      </c>
      <c r="O11" s="1">
        <v>0</v>
      </c>
      <c r="P11" s="20">
        <v>3.3</v>
      </c>
      <c r="Q11" s="21">
        <v>1.5</v>
      </c>
    </row>
    <row r="12" spans="2:17" x14ac:dyDescent="0.25">
      <c r="D12" s="68"/>
      <c r="E12" s="8" t="s">
        <v>14</v>
      </c>
      <c r="F12" s="9"/>
      <c r="G12" s="12">
        <v>5</v>
      </c>
      <c r="H12" s="14">
        <v>0</v>
      </c>
      <c r="I12" s="2">
        <v>0</v>
      </c>
      <c r="J12" s="2">
        <v>0</v>
      </c>
      <c r="K12" s="2">
        <v>0</v>
      </c>
      <c r="L12" s="2">
        <v>1</v>
      </c>
      <c r="M12" s="2">
        <v>2</v>
      </c>
      <c r="N12" s="2">
        <v>1</v>
      </c>
      <c r="O12" s="2">
        <v>1</v>
      </c>
      <c r="P12" s="17">
        <v>6</v>
      </c>
      <c r="Q12" s="18">
        <v>0.8</v>
      </c>
    </row>
    <row r="13" spans="2:17" x14ac:dyDescent="0.25">
      <c r="D13" s="68"/>
      <c r="E13" s="8" t="s">
        <v>15</v>
      </c>
      <c r="F13" s="9"/>
      <c r="G13" s="12">
        <v>27</v>
      </c>
      <c r="H13" s="14">
        <v>2</v>
      </c>
      <c r="I13" s="2">
        <v>2</v>
      </c>
      <c r="J13" s="2">
        <v>3</v>
      </c>
      <c r="K13" s="2">
        <v>3</v>
      </c>
      <c r="L13" s="2">
        <v>15</v>
      </c>
      <c r="M13" s="2">
        <v>0</v>
      </c>
      <c r="N13" s="2">
        <v>2</v>
      </c>
      <c r="O13" s="2">
        <v>0</v>
      </c>
      <c r="P13" s="17">
        <v>4.3</v>
      </c>
      <c r="Q13" s="18">
        <v>1.5</v>
      </c>
    </row>
    <row r="14" spans="2:17" x14ac:dyDescent="0.25">
      <c r="D14" s="68"/>
      <c r="E14" s="8" t="s">
        <v>16</v>
      </c>
      <c r="F14" s="9"/>
      <c r="G14" s="12">
        <v>13</v>
      </c>
      <c r="H14" s="14">
        <v>1</v>
      </c>
      <c r="I14" s="2">
        <v>1</v>
      </c>
      <c r="J14" s="2">
        <v>0</v>
      </c>
      <c r="K14" s="2">
        <v>0</v>
      </c>
      <c r="L14" s="2">
        <v>8</v>
      </c>
      <c r="M14" s="2">
        <v>1</v>
      </c>
      <c r="N14" s="2">
        <v>1</v>
      </c>
      <c r="O14" s="2">
        <v>1</v>
      </c>
      <c r="P14" s="17">
        <v>4.7</v>
      </c>
      <c r="Q14" s="18">
        <v>1.6</v>
      </c>
    </row>
    <row r="15" spans="2:17" x14ac:dyDescent="0.25">
      <c r="D15" s="68"/>
      <c r="E15" s="8" t="s">
        <v>17</v>
      </c>
      <c r="F15" s="9"/>
      <c r="G15" s="12">
        <v>30</v>
      </c>
      <c r="H15" s="14">
        <v>1</v>
      </c>
      <c r="I15" s="2">
        <v>1</v>
      </c>
      <c r="J15" s="2">
        <v>0</v>
      </c>
      <c r="K15" s="2">
        <v>3</v>
      </c>
      <c r="L15" s="2">
        <v>25</v>
      </c>
      <c r="M15" s="2">
        <v>0</v>
      </c>
      <c r="N15" s="2">
        <v>0</v>
      </c>
      <c r="O15" s="2">
        <v>0</v>
      </c>
      <c r="P15" s="17">
        <v>4.7</v>
      </c>
      <c r="Q15" s="18">
        <v>0.9</v>
      </c>
    </row>
    <row r="16" spans="2:17" x14ac:dyDescent="0.25">
      <c r="D16" s="68"/>
      <c r="E16" s="8" t="s">
        <v>18</v>
      </c>
      <c r="F16" s="9"/>
      <c r="G16" s="12">
        <v>4</v>
      </c>
      <c r="H16" s="14">
        <v>0</v>
      </c>
      <c r="I16" s="2">
        <v>0</v>
      </c>
      <c r="J16" s="2">
        <v>0</v>
      </c>
      <c r="K16" s="2">
        <v>0</v>
      </c>
      <c r="L16" s="2">
        <v>4</v>
      </c>
      <c r="M16" s="2">
        <v>0</v>
      </c>
      <c r="N16" s="2">
        <v>0</v>
      </c>
      <c r="O16" s="2">
        <v>0</v>
      </c>
      <c r="P16" s="17">
        <v>5</v>
      </c>
      <c r="Q16" s="18">
        <v>0</v>
      </c>
    </row>
    <row r="17" spans="4:17" x14ac:dyDescent="0.25">
      <c r="D17" s="68"/>
      <c r="E17" s="8" t="s">
        <v>19</v>
      </c>
      <c r="F17" s="9"/>
      <c r="G17" s="12">
        <v>4</v>
      </c>
      <c r="H17" s="14">
        <v>1</v>
      </c>
      <c r="I17" s="2">
        <v>1</v>
      </c>
      <c r="J17" s="2">
        <v>0</v>
      </c>
      <c r="K17" s="2">
        <v>0</v>
      </c>
      <c r="L17" s="2">
        <v>2</v>
      </c>
      <c r="M17" s="2">
        <v>0</v>
      </c>
      <c r="N17" s="2">
        <v>0</v>
      </c>
      <c r="O17" s="2">
        <v>0</v>
      </c>
      <c r="P17" s="17">
        <v>3.3</v>
      </c>
      <c r="Q17" s="18">
        <v>2.1</v>
      </c>
    </row>
    <row r="18" spans="4:17" x14ac:dyDescent="0.25">
      <c r="D18" s="68"/>
      <c r="E18" s="8" t="s">
        <v>20</v>
      </c>
      <c r="F18" s="9"/>
      <c r="G18" s="12">
        <v>6</v>
      </c>
      <c r="H18" s="14">
        <v>0</v>
      </c>
      <c r="I18" s="2">
        <v>0</v>
      </c>
      <c r="J18" s="2">
        <v>0</v>
      </c>
      <c r="K18" s="2">
        <v>0</v>
      </c>
      <c r="L18" s="2">
        <v>5</v>
      </c>
      <c r="M18" s="2">
        <v>1</v>
      </c>
      <c r="N18" s="2">
        <v>0</v>
      </c>
      <c r="O18" s="2">
        <v>0</v>
      </c>
      <c r="P18" s="17">
        <v>5.2</v>
      </c>
      <c r="Q18" s="18">
        <v>0.4</v>
      </c>
    </row>
    <row r="19" spans="4:17" x14ac:dyDescent="0.25">
      <c r="D19" s="67" t="s">
        <v>22</v>
      </c>
      <c r="E19" s="10" t="s">
        <v>23</v>
      </c>
      <c r="F19" s="7"/>
      <c r="G19" s="11">
        <v>27</v>
      </c>
      <c r="H19" s="13">
        <v>1</v>
      </c>
      <c r="I19" s="1">
        <v>1</v>
      </c>
      <c r="J19" s="1">
        <v>1</v>
      </c>
      <c r="K19" s="1">
        <v>2</v>
      </c>
      <c r="L19" s="1">
        <v>20</v>
      </c>
      <c r="M19" s="1">
        <v>1</v>
      </c>
      <c r="N19" s="1">
        <v>1</v>
      </c>
      <c r="O19" s="1">
        <v>0</v>
      </c>
      <c r="P19" s="20">
        <v>4.7</v>
      </c>
      <c r="Q19" s="21">
        <v>1.1000000000000001</v>
      </c>
    </row>
    <row r="20" spans="4:17" x14ac:dyDescent="0.25">
      <c r="D20" s="68"/>
      <c r="E20" s="8" t="s">
        <v>24</v>
      </c>
      <c r="F20" s="9"/>
      <c r="G20" s="12">
        <v>7</v>
      </c>
      <c r="H20" s="14">
        <v>1</v>
      </c>
      <c r="I20" s="2">
        <v>0</v>
      </c>
      <c r="J20" s="2">
        <v>1</v>
      </c>
      <c r="K20" s="2">
        <v>1</v>
      </c>
      <c r="L20" s="2">
        <v>3</v>
      </c>
      <c r="M20" s="2">
        <v>0</v>
      </c>
      <c r="N20" s="2">
        <v>1</v>
      </c>
      <c r="O20" s="2">
        <v>0</v>
      </c>
      <c r="P20" s="17">
        <v>4.3</v>
      </c>
      <c r="Q20" s="18">
        <v>1.9</v>
      </c>
    </row>
    <row r="21" spans="4:17" x14ac:dyDescent="0.25">
      <c r="D21" s="68"/>
      <c r="E21" s="8" t="s">
        <v>25</v>
      </c>
      <c r="F21" s="9"/>
      <c r="G21" s="12">
        <v>20</v>
      </c>
      <c r="H21" s="14">
        <v>0</v>
      </c>
      <c r="I21" s="2">
        <v>1</v>
      </c>
      <c r="J21" s="2">
        <v>0</v>
      </c>
      <c r="K21" s="2">
        <v>1</v>
      </c>
      <c r="L21" s="2">
        <v>17</v>
      </c>
      <c r="M21" s="2">
        <v>1</v>
      </c>
      <c r="N21" s="2">
        <v>0</v>
      </c>
      <c r="O21" s="2">
        <v>0</v>
      </c>
      <c r="P21" s="17">
        <v>4.9000000000000004</v>
      </c>
      <c r="Q21" s="18">
        <v>0.7</v>
      </c>
    </row>
    <row r="22" spans="4:17" x14ac:dyDescent="0.25">
      <c r="D22" s="68"/>
      <c r="E22" s="8" t="s">
        <v>26</v>
      </c>
      <c r="F22" s="9"/>
      <c r="G22" s="12">
        <v>61</v>
      </c>
      <c r="H22" s="14">
        <v>4</v>
      </c>
      <c r="I22" s="2">
        <v>5</v>
      </c>
      <c r="J22" s="2">
        <v>2</v>
      </c>
      <c r="K22" s="2">
        <v>4</v>
      </c>
      <c r="L22" s="2">
        <v>38</v>
      </c>
      <c r="M22" s="2">
        <v>3</v>
      </c>
      <c r="N22" s="2">
        <v>3</v>
      </c>
      <c r="O22" s="2">
        <v>2</v>
      </c>
      <c r="P22" s="17">
        <v>4.5</v>
      </c>
      <c r="Q22" s="18">
        <v>1.4</v>
      </c>
    </row>
    <row r="23" spans="4:17" x14ac:dyDescent="0.25">
      <c r="D23" s="68"/>
      <c r="E23" s="8" t="s">
        <v>27</v>
      </c>
      <c r="F23" s="9"/>
      <c r="G23" s="12">
        <v>47</v>
      </c>
      <c r="H23" s="14">
        <v>3</v>
      </c>
      <c r="I23" s="2">
        <v>4</v>
      </c>
      <c r="J23" s="2">
        <v>2</v>
      </c>
      <c r="K23" s="2">
        <v>3</v>
      </c>
      <c r="L23" s="2">
        <v>30</v>
      </c>
      <c r="M23" s="2">
        <v>3</v>
      </c>
      <c r="N23" s="2">
        <v>1</v>
      </c>
      <c r="O23" s="2">
        <v>1</v>
      </c>
      <c r="P23" s="17">
        <v>4.4000000000000004</v>
      </c>
      <c r="Q23" s="18">
        <v>1.4</v>
      </c>
    </row>
    <row r="24" spans="4:17" x14ac:dyDescent="0.25">
      <c r="D24" s="68"/>
      <c r="E24" s="8" t="s">
        <v>28</v>
      </c>
      <c r="F24" s="9"/>
      <c r="G24" s="12">
        <v>14</v>
      </c>
      <c r="H24" s="14">
        <v>1</v>
      </c>
      <c r="I24" s="2">
        <v>1</v>
      </c>
      <c r="J24" s="2">
        <v>0</v>
      </c>
      <c r="K24" s="2">
        <v>1</v>
      </c>
      <c r="L24" s="2">
        <v>8</v>
      </c>
      <c r="M24" s="2">
        <v>0</v>
      </c>
      <c r="N24" s="2">
        <v>2</v>
      </c>
      <c r="O24" s="2">
        <v>1</v>
      </c>
      <c r="P24" s="17">
        <v>4.7</v>
      </c>
      <c r="Q24" s="18">
        <v>1.7</v>
      </c>
    </row>
    <row r="25" spans="4:17" x14ac:dyDescent="0.25">
      <c r="D25" s="68"/>
      <c r="E25" s="8" t="s">
        <v>29</v>
      </c>
      <c r="F25" s="9"/>
      <c r="G25" s="12">
        <v>4</v>
      </c>
      <c r="H25" s="14">
        <v>0</v>
      </c>
      <c r="I25" s="2">
        <v>0</v>
      </c>
      <c r="J25" s="2">
        <v>1</v>
      </c>
      <c r="K25" s="2">
        <v>0</v>
      </c>
      <c r="L25" s="2">
        <v>3</v>
      </c>
      <c r="M25" s="2">
        <v>0</v>
      </c>
      <c r="N25" s="2">
        <v>0</v>
      </c>
      <c r="O25" s="2">
        <v>0</v>
      </c>
      <c r="P25" s="17">
        <v>4.5</v>
      </c>
      <c r="Q25" s="18">
        <v>1</v>
      </c>
    </row>
    <row r="26" spans="4:17" x14ac:dyDescent="0.25">
      <c r="D26" s="67" t="s">
        <v>30</v>
      </c>
      <c r="E26" s="10" t="s">
        <v>31</v>
      </c>
      <c r="F26" s="7"/>
      <c r="G26" s="11">
        <v>57</v>
      </c>
      <c r="H26" s="13">
        <v>3</v>
      </c>
      <c r="I26" s="1">
        <v>4</v>
      </c>
      <c r="J26" s="1">
        <v>3</v>
      </c>
      <c r="K26" s="1">
        <v>2</v>
      </c>
      <c r="L26" s="1">
        <v>41</v>
      </c>
      <c r="M26" s="1">
        <v>1</v>
      </c>
      <c r="N26" s="1">
        <v>1</v>
      </c>
      <c r="O26" s="1">
        <v>2</v>
      </c>
      <c r="P26" s="20">
        <v>4.5</v>
      </c>
      <c r="Q26" s="21">
        <v>1.3</v>
      </c>
    </row>
    <row r="27" spans="4:17" x14ac:dyDescent="0.25">
      <c r="D27" s="68"/>
      <c r="E27" s="8" t="s">
        <v>32</v>
      </c>
      <c r="F27" s="9"/>
      <c r="G27" s="12">
        <v>35</v>
      </c>
      <c r="H27" s="14">
        <v>2</v>
      </c>
      <c r="I27" s="2">
        <v>2</v>
      </c>
      <c r="J27" s="2">
        <v>1</v>
      </c>
      <c r="K27" s="2">
        <v>4</v>
      </c>
      <c r="L27" s="2">
        <v>20</v>
      </c>
      <c r="M27" s="2">
        <v>3</v>
      </c>
      <c r="N27" s="2">
        <v>3</v>
      </c>
      <c r="O27" s="2">
        <v>0</v>
      </c>
      <c r="P27" s="17">
        <v>4.7</v>
      </c>
      <c r="Q27" s="18">
        <v>1.4</v>
      </c>
    </row>
    <row r="28" spans="4:17" x14ac:dyDescent="0.25">
      <c r="D28" s="67" t="s">
        <v>33</v>
      </c>
      <c r="E28" s="10" t="s">
        <v>34</v>
      </c>
      <c r="F28" s="7"/>
      <c r="G28" s="11">
        <v>11</v>
      </c>
      <c r="H28" s="13">
        <v>3</v>
      </c>
      <c r="I28" s="1">
        <v>0</v>
      </c>
      <c r="J28" s="1">
        <v>0</v>
      </c>
      <c r="K28" s="1">
        <v>0</v>
      </c>
      <c r="L28" s="1">
        <v>6</v>
      </c>
      <c r="M28" s="1">
        <v>0</v>
      </c>
      <c r="N28" s="1">
        <v>2</v>
      </c>
      <c r="O28" s="1">
        <v>0</v>
      </c>
      <c r="P28" s="20">
        <v>4.3</v>
      </c>
      <c r="Q28" s="21">
        <v>2.2000000000000002</v>
      </c>
    </row>
    <row r="29" spans="4:17" x14ac:dyDescent="0.25">
      <c r="D29" s="68"/>
      <c r="E29" s="8" t="s">
        <v>35</v>
      </c>
      <c r="F29" s="9"/>
      <c r="G29" s="12">
        <v>37</v>
      </c>
      <c r="H29" s="14">
        <v>1</v>
      </c>
      <c r="I29" s="2">
        <v>2</v>
      </c>
      <c r="J29" s="2">
        <v>4</v>
      </c>
      <c r="K29" s="2">
        <v>1</v>
      </c>
      <c r="L29" s="2">
        <v>22</v>
      </c>
      <c r="M29" s="2">
        <v>3</v>
      </c>
      <c r="N29" s="2">
        <v>2</v>
      </c>
      <c r="O29" s="2">
        <v>2</v>
      </c>
      <c r="P29" s="17">
        <v>4.7</v>
      </c>
      <c r="Q29" s="18">
        <v>1.3</v>
      </c>
    </row>
    <row r="30" spans="4:17" x14ac:dyDescent="0.25">
      <c r="D30" s="68"/>
      <c r="E30" s="8" t="s">
        <v>36</v>
      </c>
      <c r="F30" s="9"/>
      <c r="G30" s="12">
        <v>33</v>
      </c>
      <c r="H30" s="14">
        <v>1</v>
      </c>
      <c r="I30" s="2">
        <v>3</v>
      </c>
      <c r="J30" s="2">
        <v>0</v>
      </c>
      <c r="K30" s="2">
        <v>3</v>
      </c>
      <c r="L30" s="2">
        <v>26</v>
      </c>
      <c r="M30" s="2">
        <v>0</v>
      </c>
      <c r="N30" s="2">
        <v>0</v>
      </c>
      <c r="O30" s="2">
        <v>0</v>
      </c>
      <c r="P30" s="17">
        <v>4.5</v>
      </c>
      <c r="Q30" s="18">
        <v>1.1000000000000001</v>
      </c>
    </row>
    <row r="31" spans="4:17" x14ac:dyDescent="0.25">
      <c r="D31" s="68"/>
      <c r="E31" s="8" t="s">
        <v>37</v>
      </c>
      <c r="F31" s="9"/>
      <c r="G31" s="12">
        <v>1</v>
      </c>
      <c r="H31" s="14">
        <v>0</v>
      </c>
      <c r="I31" s="2">
        <v>0</v>
      </c>
      <c r="J31" s="2">
        <v>0</v>
      </c>
      <c r="K31" s="2">
        <v>1</v>
      </c>
      <c r="L31" s="2">
        <v>0</v>
      </c>
      <c r="M31" s="2">
        <v>0</v>
      </c>
      <c r="N31" s="2">
        <v>0</v>
      </c>
      <c r="O31" s="2">
        <v>0</v>
      </c>
      <c r="P31" s="17">
        <v>4</v>
      </c>
      <c r="Q31" s="18">
        <v>0</v>
      </c>
    </row>
    <row r="32" spans="4:17" x14ac:dyDescent="0.25">
      <c r="D32" s="68"/>
      <c r="E32" s="8" t="s">
        <v>38</v>
      </c>
      <c r="F32" s="9"/>
      <c r="G32" s="12">
        <v>10</v>
      </c>
      <c r="H32" s="14">
        <v>0</v>
      </c>
      <c r="I32" s="2">
        <v>1</v>
      </c>
      <c r="J32" s="2">
        <v>0</v>
      </c>
      <c r="K32" s="2">
        <v>1</v>
      </c>
      <c r="L32" s="2">
        <v>7</v>
      </c>
      <c r="M32" s="2">
        <v>1</v>
      </c>
      <c r="N32" s="2">
        <v>0</v>
      </c>
      <c r="O32" s="2">
        <v>0</v>
      </c>
      <c r="P32" s="17">
        <v>4.7</v>
      </c>
      <c r="Q32" s="18">
        <v>1.1000000000000001</v>
      </c>
    </row>
    <row r="33" spans="4:17" x14ac:dyDescent="0.25">
      <c r="D33" s="68"/>
      <c r="E33" s="8" t="s">
        <v>39</v>
      </c>
      <c r="F33" s="9"/>
      <c r="G33" s="12">
        <v>0</v>
      </c>
      <c r="H33" s="14">
        <v>0</v>
      </c>
      <c r="I33" s="2">
        <v>0</v>
      </c>
      <c r="J33" s="2">
        <v>0</v>
      </c>
      <c r="K33" s="2">
        <v>0</v>
      </c>
      <c r="L33" s="2">
        <v>0</v>
      </c>
      <c r="M33" s="2">
        <v>0</v>
      </c>
      <c r="N33" s="2">
        <v>0</v>
      </c>
      <c r="O33" s="2">
        <v>0</v>
      </c>
      <c r="P33" s="23">
        <v>0</v>
      </c>
      <c r="Q33" s="22">
        <v>0</v>
      </c>
    </row>
    <row r="34" spans="4:17" x14ac:dyDescent="0.25">
      <c r="D34" s="67" t="s">
        <v>40</v>
      </c>
      <c r="E34" s="10" t="s">
        <v>41</v>
      </c>
      <c r="F34" s="7"/>
      <c r="G34" s="11">
        <v>57</v>
      </c>
      <c r="H34" s="13">
        <v>3</v>
      </c>
      <c r="I34" s="1">
        <v>4</v>
      </c>
      <c r="J34" s="1">
        <v>3</v>
      </c>
      <c r="K34" s="1">
        <v>2</v>
      </c>
      <c r="L34" s="1">
        <v>41</v>
      </c>
      <c r="M34" s="1">
        <v>1</v>
      </c>
      <c r="N34" s="1">
        <v>1</v>
      </c>
      <c r="O34" s="1">
        <v>2</v>
      </c>
      <c r="P34" s="20">
        <v>4.5</v>
      </c>
      <c r="Q34" s="21">
        <v>1.3</v>
      </c>
    </row>
    <row r="35" spans="4:17" x14ac:dyDescent="0.25">
      <c r="D35" s="68"/>
      <c r="E35" s="8" t="s">
        <v>34</v>
      </c>
      <c r="F35" s="9"/>
      <c r="G35" s="12">
        <v>6</v>
      </c>
      <c r="H35" s="14">
        <v>2</v>
      </c>
      <c r="I35" s="2">
        <v>0</v>
      </c>
      <c r="J35" s="2">
        <v>0</v>
      </c>
      <c r="K35" s="2">
        <v>0</v>
      </c>
      <c r="L35" s="2">
        <v>3</v>
      </c>
      <c r="M35" s="2">
        <v>0</v>
      </c>
      <c r="N35" s="2">
        <v>1</v>
      </c>
      <c r="O35" s="2">
        <v>0</v>
      </c>
      <c r="P35" s="17">
        <v>4</v>
      </c>
      <c r="Q35" s="18">
        <v>2.4</v>
      </c>
    </row>
    <row r="36" spans="4:17" x14ac:dyDescent="0.25">
      <c r="D36" s="68"/>
      <c r="E36" s="8" t="s">
        <v>35</v>
      </c>
      <c r="F36" s="9"/>
      <c r="G36" s="12">
        <v>23</v>
      </c>
      <c r="H36" s="14">
        <v>1</v>
      </c>
      <c r="I36" s="2">
        <v>1</v>
      </c>
      <c r="J36" s="2">
        <v>3</v>
      </c>
      <c r="K36" s="2">
        <v>0</v>
      </c>
      <c r="L36" s="2">
        <v>16</v>
      </c>
      <c r="M36" s="2">
        <v>0</v>
      </c>
      <c r="N36" s="2">
        <v>0</v>
      </c>
      <c r="O36" s="2">
        <v>2</v>
      </c>
      <c r="P36" s="17">
        <v>4.4000000000000004</v>
      </c>
      <c r="Q36" s="18">
        <v>1.2</v>
      </c>
    </row>
    <row r="37" spans="4:17" x14ac:dyDescent="0.25">
      <c r="D37" s="68"/>
      <c r="E37" s="8" t="s">
        <v>36</v>
      </c>
      <c r="F37" s="9"/>
      <c r="G37" s="12">
        <v>20</v>
      </c>
      <c r="H37" s="14">
        <v>0</v>
      </c>
      <c r="I37" s="2">
        <v>2</v>
      </c>
      <c r="J37" s="2">
        <v>0</v>
      </c>
      <c r="K37" s="2">
        <v>2</v>
      </c>
      <c r="L37" s="2">
        <v>16</v>
      </c>
      <c r="M37" s="2">
        <v>0</v>
      </c>
      <c r="N37" s="2">
        <v>0</v>
      </c>
      <c r="O37" s="2">
        <v>0</v>
      </c>
      <c r="P37" s="17">
        <v>4.5999999999999996</v>
      </c>
      <c r="Q37" s="18">
        <v>0.9</v>
      </c>
    </row>
    <row r="38" spans="4:17" x14ac:dyDescent="0.25">
      <c r="D38" s="68"/>
      <c r="E38" s="8" t="s">
        <v>38</v>
      </c>
      <c r="F38" s="9"/>
      <c r="G38" s="12">
        <v>8</v>
      </c>
      <c r="H38" s="14">
        <v>0</v>
      </c>
      <c r="I38" s="2">
        <v>1</v>
      </c>
      <c r="J38" s="2">
        <v>0</v>
      </c>
      <c r="K38" s="2">
        <v>0</v>
      </c>
      <c r="L38" s="2">
        <v>6</v>
      </c>
      <c r="M38" s="2">
        <v>1</v>
      </c>
      <c r="N38" s="2">
        <v>0</v>
      </c>
      <c r="O38" s="2">
        <v>0</v>
      </c>
      <c r="P38" s="17">
        <v>4.8</v>
      </c>
      <c r="Q38" s="18">
        <v>1.2</v>
      </c>
    </row>
    <row r="39" spans="4:17" x14ac:dyDescent="0.25">
      <c r="D39" s="68"/>
      <c r="E39" s="8" t="s">
        <v>37</v>
      </c>
      <c r="F39" s="9"/>
      <c r="G39" s="12">
        <v>0</v>
      </c>
      <c r="H39" s="14">
        <v>0</v>
      </c>
      <c r="I39" s="2">
        <v>0</v>
      </c>
      <c r="J39" s="2">
        <v>0</v>
      </c>
      <c r="K39" s="2">
        <v>0</v>
      </c>
      <c r="L39" s="2">
        <v>0</v>
      </c>
      <c r="M39" s="2">
        <v>0</v>
      </c>
      <c r="N39" s="2">
        <v>0</v>
      </c>
      <c r="O39" s="2">
        <v>0</v>
      </c>
      <c r="P39" s="23">
        <v>0</v>
      </c>
      <c r="Q39" s="22">
        <v>0</v>
      </c>
    </row>
    <row r="40" spans="4:17" x14ac:dyDescent="0.25">
      <c r="D40" s="68"/>
      <c r="E40" s="8" t="s">
        <v>39</v>
      </c>
      <c r="F40" s="9"/>
      <c r="G40" s="12">
        <v>0</v>
      </c>
      <c r="H40" s="14">
        <v>0</v>
      </c>
      <c r="I40" s="2">
        <v>0</v>
      </c>
      <c r="J40" s="2">
        <v>0</v>
      </c>
      <c r="K40" s="2">
        <v>0</v>
      </c>
      <c r="L40" s="2">
        <v>0</v>
      </c>
      <c r="M40" s="2">
        <v>0</v>
      </c>
      <c r="N40" s="2">
        <v>0</v>
      </c>
      <c r="O40" s="2">
        <v>0</v>
      </c>
      <c r="P40" s="23">
        <v>0</v>
      </c>
      <c r="Q40" s="22">
        <v>0</v>
      </c>
    </row>
    <row r="41" spans="4:17" x14ac:dyDescent="0.25">
      <c r="D41" s="68"/>
      <c r="E41" s="8" t="s">
        <v>42</v>
      </c>
      <c r="F41" s="9"/>
      <c r="G41" s="12">
        <v>35</v>
      </c>
      <c r="H41" s="14">
        <v>2</v>
      </c>
      <c r="I41" s="2">
        <v>2</v>
      </c>
      <c r="J41" s="2">
        <v>1</v>
      </c>
      <c r="K41" s="2">
        <v>4</v>
      </c>
      <c r="L41" s="2">
        <v>20</v>
      </c>
      <c r="M41" s="2">
        <v>3</v>
      </c>
      <c r="N41" s="2">
        <v>3</v>
      </c>
      <c r="O41" s="2">
        <v>0</v>
      </c>
      <c r="P41" s="17">
        <v>4.7</v>
      </c>
      <c r="Q41" s="18">
        <v>1.4</v>
      </c>
    </row>
    <row r="42" spans="4:17" x14ac:dyDescent="0.25">
      <c r="D42" s="68"/>
      <c r="E42" s="8" t="s">
        <v>34</v>
      </c>
      <c r="F42" s="9"/>
      <c r="G42" s="12">
        <v>5</v>
      </c>
      <c r="H42" s="14">
        <v>1</v>
      </c>
      <c r="I42" s="2">
        <v>0</v>
      </c>
      <c r="J42" s="2">
        <v>0</v>
      </c>
      <c r="K42" s="2">
        <v>0</v>
      </c>
      <c r="L42" s="2">
        <v>3</v>
      </c>
      <c r="M42" s="2">
        <v>0</v>
      </c>
      <c r="N42" s="2">
        <v>1</v>
      </c>
      <c r="O42" s="2">
        <v>0</v>
      </c>
      <c r="P42" s="17">
        <v>4.5999999999999996</v>
      </c>
      <c r="Q42" s="18">
        <v>2.2000000000000002</v>
      </c>
    </row>
    <row r="43" spans="4:17" x14ac:dyDescent="0.25">
      <c r="D43" s="68"/>
      <c r="E43" s="8" t="s">
        <v>35</v>
      </c>
      <c r="F43" s="9"/>
      <c r="G43" s="12">
        <v>14</v>
      </c>
      <c r="H43" s="14">
        <v>0</v>
      </c>
      <c r="I43" s="2">
        <v>1</v>
      </c>
      <c r="J43" s="2">
        <v>1</v>
      </c>
      <c r="K43" s="2">
        <v>1</v>
      </c>
      <c r="L43" s="2">
        <v>6</v>
      </c>
      <c r="M43" s="2">
        <v>3</v>
      </c>
      <c r="N43" s="2">
        <v>2</v>
      </c>
      <c r="O43" s="2">
        <v>0</v>
      </c>
      <c r="P43" s="17">
        <v>5.0999999999999996</v>
      </c>
      <c r="Q43" s="18">
        <v>1.4</v>
      </c>
    </row>
    <row r="44" spans="4:17" x14ac:dyDescent="0.25">
      <c r="D44" s="68"/>
      <c r="E44" s="8" t="s">
        <v>36</v>
      </c>
      <c r="F44" s="9"/>
      <c r="G44" s="12">
        <v>13</v>
      </c>
      <c r="H44" s="14">
        <v>1</v>
      </c>
      <c r="I44" s="2">
        <v>1</v>
      </c>
      <c r="J44" s="2">
        <v>0</v>
      </c>
      <c r="K44" s="2">
        <v>1</v>
      </c>
      <c r="L44" s="2">
        <v>10</v>
      </c>
      <c r="M44" s="2">
        <v>0</v>
      </c>
      <c r="N44" s="2">
        <v>0</v>
      </c>
      <c r="O44" s="2">
        <v>0</v>
      </c>
      <c r="P44" s="17">
        <v>4.4000000000000004</v>
      </c>
      <c r="Q44" s="18">
        <v>1.3</v>
      </c>
    </row>
    <row r="45" spans="4:17" x14ac:dyDescent="0.25">
      <c r="D45" s="68"/>
      <c r="E45" s="8" t="s">
        <v>38</v>
      </c>
      <c r="F45" s="9"/>
      <c r="G45" s="12">
        <v>2</v>
      </c>
      <c r="H45" s="14">
        <v>0</v>
      </c>
      <c r="I45" s="2">
        <v>0</v>
      </c>
      <c r="J45" s="2">
        <v>0</v>
      </c>
      <c r="K45" s="2">
        <v>1</v>
      </c>
      <c r="L45" s="2">
        <v>1</v>
      </c>
      <c r="M45" s="2">
        <v>0</v>
      </c>
      <c r="N45" s="2">
        <v>0</v>
      </c>
      <c r="O45" s="2">
        <v>0</v>
      </c>
      <c r="P45" s="17">
        <v>4.5</v>
      </c>
      <c r="Q45" s="18">
        <v>0.7</v>
      </c>
    </row>
    <row r="46" spans="4:17" x14ac:dyDescent="0.25">
      <c r="D46" s="68"/>
      <c r="E46" s="8" t="s">
        <v>37</v>
      </c>
      <c r="F46" s="9"/>
      <c r="G46" s="12">
        <v>1</v>
      </c>
      <c r="H46" s="14">
        <v>0</v>
      </c>
      <c r="I46" s="2">
        <v>0</v>
      </c>
      <c r="J46" s="2">
        <v>0</v>
      </c>
      <c r="K46" s="2">
        <v>1</v>
      </c>
      <c r="L46" s="2">
        <v>0</v>
      </c>
      <c r="M46" s="2">
        <v>0</v>
      </c>
      <c r="N46" s="2">
        <v>0</v>
      </c>
      <c r="O46" s="2">
        <v>0</v>
      </c>
      <c r="P46" s="17">
        <v>4</v>
      </c>
      <c r="Q46" s="18">
        <v>0</v>
      </c>
    </row>
    <row r="47" spans="4:17" x14ac:dyDescent="0.25">
      <c r="D47" s="68"/>
      <c r="E47" s="8" t="s">
        <v>39</v>
      </c>
      <c r="F47" s="9"/>
      <c r="G47" s="12">
        <v>0</v>
      </c>
      <c r="H47" s="14">
        <v>0</v>
      </c>
      <c r="I47" s="2">
        <v>0</v>
      </c>
      <c r="J47" s="2">
        <v>0</v>
      </c>
      <c r="K47" s="2">
        <v>0</v>
      </c>
      <c r="L47" s="2">
        <v>0</v>
      </c>
      <c r="M47" s="2">
        <v>0</v>
      </c>
      <c r="N47" s="2">
        <v>0</v>
      </c>
      <c r="O47" s="2">
        <v>0</v>
      </c>
      <c r="P47" s="23">
        <v>0</v>
      </c>
      <c r="Q47" s="22">
        <v>0</v>
      </c>
    </row>
    <row r="48" spans="4:17" x14ac:dyDescent="0.25">
      <c r="D48" s="67" t="s">
        <v>43</v>
      </c>
      <c r="E48" s="10" t="s">
        <v>44</v>
      </c>
      <c r="F48" s="7"/>
      <c r="G48" s="11">
        <v>80</v>
      </c>
      <c r="H48" s="13">
        <v>2</v>
      </c>
      <c r="I48" s="1">
        <v>6</v>
      </c>
      <c r="J48" s="1">
        <v>4</v>
      </c>
      <c r="K48" s="1">
        <v>5</v>
      </c>
      <c r="L48" s="1">
        <v>55</v>
      </c>
      <c r="M48" s="1">
        <v>4</v>
      </c>
      <c r="N48" s="1">
        <v>2</v>
      </c>
      <c r="O48" s="1">
        <v>2</v>
      </c>
      <c r="P48" s="20">
        <v>4.5999999999999996</v>
      </c>
      <c r="Q48" s="21">
        <v>1.2</v>
      </c>
    </row>
    <row r="49" spans="4:17" x14ac:dyDescent="0.25">
      <c r="D49" s="68"/>
      <c r="E49" s="8" t="s">
        <v>45</v>
      </c>
      <c r="F49" s="9"/>
      <c r="G49" s="12">
        <v>37</v>
      </c>
      <c r="H49" s="14">
        <v>2</v>
      </c>
      <c r="I49" s="2">
        <v>1</v>
      </c>
      <c r="J49" s="2">
        <v>2</v>
      </c>
      <c r="K49" s="2">
        <v>2</v>
      </c>
      <c r="L49" s="2">
        <v>26</v>
      </c>
      <c r="M49" s="2">
        <v>3</v>
      </c>
      <c r="N49" s="2">
        <v>0</v>
      </c>
      <c r="O49" s="2">
        <v>1</v>
      </c>
      <c r="P49" s="17">
        <v>4.5999999999999996</v>
      </c>
      <c r="Q49" s="18">
        <v>1.2</v>
      </c>
    </row>
    <row r="50" spans="4:17" x14ac:dyDescent="0.25">
      <c r="D50" s="68"/>
      <c r="E50" s="8" t="s">
        <v>46</v>
      </c>
      <c r="F50" s="9"/>
      <c r="G50" s="12">
        <v>43</v>
      </c>
      <c r="H50" s="14">
        <v>0</v>
      </c>
      <c r="I50" s="2">
        <v>5</v>
      </c>
      <c r="J50" s="2">
        <v>2</v>
      </c>
      <c r="K50" s="2">
        <v>3</v>
      </c>
      <c r="L50" s="2">
        <v>29</v>
      </c>
      <c r="M50" s="2">
        <v>1</v>
      </c>
      <c r="N50" s="2">
        <v>2</v>
      </c>
      <c r="O50" s="2">
        <v>1</v>
      </c>
      <c r="P50" s="17">
        <v>4.5999999999999996</v>
      </c>
      <c r="Q50" s="18">
        <v>1.2</v>
      </c>
    </row>
    <row r="51" spans="4:17" x14ac:dyDescent="0.25">
      <c r="D51" s="68"/>
      <c r="E51" s="8" t="s">
        <v>47</v>
      </c>
      <c r="F51" s="9"/>
      <c r="G51" s="12">
        <v>11</v>
      </c>
      <c r="H51" s="14">
        <v>3</v>
      </c>
      <c r="I51" s="2">
        <v>0</v>
      </c>
      <c r="J51" s="2">
        <v>0</v>
      </c>
      <c r="K51" s="2">
        <v>0</v>
      </c>
      <c r="L51" s="2">
        <v>6</v>
      </c>
      <c r="M51" s="2">
        <v>0</v>
      </c>
      <c r="N51" s="2">
        <v>2</v>
      </c>
      <c r="O51" s="2">
        <v>0</v>
      </c>
      <c r="P51" s="17">
        <v>4.3</v>
      </c>
      <c r="Q51" s="18">
        <v>2.2000000000000002</v>
      </c>
    </row>
    <row r="52" spans="4:17" x14ac:dyDescent="0.25">
      <c r="D52" s="68"/>
      <c r="E52" s="8" t="s">
        <v>48</v>
      </c>
      <c r="F52" s="9"/>
      <c r="G52" s="12">
        <v>3</v>
      </c>
      <c r="H52" s="14">
        <v>1</v>
      </c>
      <c r="I52" s="2">
        <v>0</v>
      </c>
      <c r="J52" s="2">
        <v>0</v>
      </c>
      <c r="K52" s="2">
        <v>0</v>
      </c>
      <c r="L52" s="2">
        <v>2</v>
      </c>
      <c r="M52" s="2">
        <v>0</v>
      </c>
      <c r="N52" s="2">
        <v>0</v>
      </c>
      <c r="O52" s="2">
        <v>0</v>
      </c>
      <c r="P52" s="17">
        <v>3.7</v>
      </c>
      <c r="Q52" s="18">
        <v>2.2999999999999998</v>
      </c>
    </row>
    <row r="53" spans="4:17" x14ac:dyDescent="0.25">
      <c r="D53" s="68"/>
      <c r="E53" s="8" t="s">
        <v>49</v>
      </c>
      <c r="F53" s="9"/>
      <c r="G53" s="12">
        <v>3</v>
      </c>
      <c r="H53" s="14">
        <v>1</v>
      </c>
      <c r="I53" s="2">
        <v>0</v>
      </c>
      <c r="J53" s="2">
        <v>0</v>
      </c>
      <c r="K53" s="2">
        <v>0</v>
      </c>
      <c r="L53" s="2">
        <v>1</v>
      </c>
      <c r="M53" s="2">
        <v>0</v>
      </c>
      <c r="N53" s="2">
        <v>1</v>
      </c>
      <c r="O53" s="2">
        <v>0</v>
      </c>
      <c r="P53" s="17">
        <v>4.3</v>
      </c>
      <c r="Q53" s="18">
        <v>3.1</v>
      </c>
    </row>
    <row r="54" spans="4:17" x14ac:dyDescent="0.25">
      <c r="D54" s="68"/>
      <c r="E54" s="8" t="s">
        <v>50</v>
      </c>
      <c r="F54" s="9"/>
      <c r="G54" s="12">
        <v>1</v>
      </c>
      <c r="H54" s="14">
        <v>0</v>
      </c>
      <c r="I54" s="2">
        <v>0</v>
      </c>
      <c r="J54" s="2">
        <v>0</v>
      </c>
      <c r="K54" s="2">
        <v>0</v>
      </c>
      <c r="L54" s="2">
        <v>1</v>
      </c>
      <c r="M54" s="2">
        <v>0</v>
      </c>
      <c r="N54" s="2">
        <v>0</v>
      </c>
      <c r="O54" s="2">
        <v>0</v>
      </c>
      <c r="P54" s="17">
        <v>5</v>
      </c>
      <c r="Q54" s="18">
        <v>0</v>
      </c>
    </row>
    <row r="55" spans="4:17" x14ac:dyDescent="0.25">
      <c r="D55" s="68"/>
      <c r="E55" s="8" t="s">
        <v>51</v>
      </c>
      <c r="F55" s="9"/>
      <c r="G55" s="12">
        <v>2</v>
      </c>
      <c r="H55" s="14">
        <v>0</v>
      </c>
      <c r="I55" s="2">
        <v>0</v>
      </c>
      <c r="J55" s="2">
        <v>0</v>
      </c>
      <c r="K55" s="2">
        <v>0</v>
      </c>
      <c r="L55" s="2">
        <v>1</v>
      </c>
      <c r="M55" s="2">
        <v>0</v>
      </c>
      <c r="N55" s="2">
        <v>1</v>
      </c>
      <c r="O55" s="2">
        <v>0</v>
      </c>
      <c r="P55" s="17">
        <v>6</v>
      </c>
      <c r="Q55" s="18">
        <v>1.4</v>
      </c>
    </row>
    <row r="56" spans="4:17" x14ac:dyDescent="0.25">
      <c r="D56" s="68"/>
      <c r="E56" s="8" t="s">
        <v>52</v>
      </c>
      <c r="F56" s="9"/>
      <c r="G56" s="12">
        <v>0</v>
      </c>
      <c r="H56" s="14">
        <v>0</v>
      </c>
      <c r="I56" s="2">
        <v>0</v>
      </c>
      <c r="J56" s="2">
        <v>0</v>
      </c>
      <c r="K56" s="2">
        <v>0</v>
      </c>
      <c r="L56" s="2">
        <v>0</v>
      </c>
      <c r="M56" s="2">
        <v>0</v>
      </c>
      <c r="N56" s="2">
        <v>0</v>
      </c>
      <c r="O56" s="2">
        <v>0</v>
      </c>
      <c r="P56" s="23">
        <v>0</v>
      </c>
      <c r="Q56" s="22">
        <v>0</v>
      </c>
    </row>
    <row r="57" spans="4:17" x14ac:dyDescent="0.25">
      <c r="D57" s="68"/>
      <c r="E57" s="8" t="s">
        <v>53</v>
      </c>
      <c r="F57" s="9"/>
      <c r="G57" s="12">
        <v>2</v>
      </c>
      <c r="H57" s="14">
        <v>1</v>
      </c>
      <c r="I57" s="2">
        <v>0</v>
      </c>
      <c r="J57" s="2">
        <v>0</v>
      </c>
      <c r="K57" s="2">
        <v>0</v>
      </c>
      <c r="L57" s="2">
        <v>1</v>
      </c>
      <c r="M57" s="2">
        <v>0</v>
      </c>
      <c r="N57" s="2">
        <v>0</v>
      </c>
      <c r="O57" s="2">
        <v>0</v>
      </c>
      <c r="P57" s="17">
        <v>3</v>
      </c>
      <c r="Q57" s="18">
        <v>2.8</v>
      </c>
    </row>
    <row r="58" spans="4:17" x14ac:dyDescent="0.25">
      <c r="D58" s="68"/>
      <c r="E58" s="8" t="s">
        <v>37</v>
      </c>
      <c r="F58" s="9"/>
      <c r="G58" s="12">
        <v>1</v>
      </c>
      <c r="H58" s="14">
        <v>0</v>
      </c>
      <c r="I58" s="2">
        <v>0</v>
      </c>
      <c r="J58" s="2">
        <v>0</v>
      </c>
      <c r="K58" s="2">
        <v>1</v>
      </c>
      <c r="L58" s="2">
        <v>0</v>
      </c>
      <c r="M58" s="2">
        <v>0</v>
      </c>
      <c r="N58" s="2">
        <v>0</v>
      </c>
      <c r="O58" s="2">
        <v>0</v>
      </c>
      <c r="P58" s="17">
        <v>4</v>
      </c>
      <c r="Q58" s="18">
        <v>0</v>
      </c>
    </row>
    <row r="59" spans="4:17" x14ac:dyDescent="0.25">
      <c r="D59" s="69"/>
      <c r="E59" s="35" t="s">
        <v>39</v>
      </c>
      <c r="F59" s="31"/>
      <c r="G59" s="25">
        <v>0</v>
      </c>
      <c r="H59" s="39">
        <v>0</v>
      </c>
      <c r="I59" s="6">
        <v>0</v>
      </c>
      <c r="J59" s="6">
        <v>0</v>
      </c>
      <c r="K59" s="6">
        <v>0</v>
      </c>
      <c r="L59" s="6">
        <v>0</v>
      </c>
      <c r="M59" s="6">
        <v>0</v>
      </c>
      <c r="N59" s="6">
        <v>0</v>
      </c>
      <c r="O59" s="6">
        <v>0</v>
      </c>
      <c r="P59" s="45">
        <v>0</v>
      </c>
      <c r="Q59" s="42">
        <v>0</v>
      </c>
    </row>
  </sheetData>
  <mergeCells count="7">
    <mergeCell ref="D34:D47"/>
    <mergeCell ref="D48:D59"/>
    <mergeCell ref="D8:F9"/>
    <mergeCell ref="D11:D18"/>
    <mergeCell ref="D19:D25"/>
    <mergeCell ref="D26:D27"/>
    <mergeCell ref="D28:D33"/>
  </mergeCells>
  <phoneticPr fontId="4"/>
  <pageMargins left="0.7" right="0.7" top="0.75" bottom="0.75" header="0.3" footer="0.3"/>
  <pageSetup paperSize="9" scale="63" pageOrder="overThenDown" orientation="landscape"/>
  <headerFooter>
    <oddFooter>&amp;CN(52)</oddFooter>
  </headerFooter>
  <rowBreaks count="1" manualBreakCount="1">
    <brk id="59" max="16383" man="1"/>
  </rowBreaks>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4:Q59"/>
  <sheetViews>
    <sheetView workbookViewId="0"/>
  </sheetViews>
  <sheetFormatPr defaultColWidth="8.8984375" defaultRowHeight="12.6" x14ac:dyDescent="0.25"/>
  <cols>
    <col min="1" max="1" width="3.59765625" style="24" customWidth="1"/>
    <col min="2" max="2" width="4.59765625" style="24" customWidth="1"/>
    <col min="3" max="4" width="7.59765625" style="24" customWidth="1"/>
    <col min="5" max="5" width="16.59765625" style="24" customWidth="1"/>
    <col min="6" max="6" width="5.59765625" style="24" customWidth="1"/>
    <col min="7" max="17" width="8.59765625" style="24" customWidth="1"/>
    <col min="18" max="16384" width="8.8984375" style="24"/>
  </cols>
  <sheetData>
    <row r="4" spans="2:17" x14ac:dyDescent="0.25">
      <c r="B4" s="32" t="str">
        <f xml:space="preserve"> HYPERLINK("#'目次'!B59", "[53]")</f>
        <v>[53]</v>
      </c>
      <c r="C4" s="19" t="s">
        <v>701</v>
      </c>
    </row>
    <row r="5" spans="2:17" x14ac:dyDescent="0.25">
      <c r="C5" s="24" t="s">
        <v>702</v>
      </c>
    </row>
    <row r="7" spans="2:17" x14ac:dyDescent="0.25">
      <c r="C7" s="19" t="s">
        <v>11</v>
      </c>
    </row>
    <row r="8" spans="2:17" x14ac:dyDescent="0.25">
      <c r="D8" s="63"/>
      <c r="E8" s="64"/>
      <c r="F8" s="64"/>
      <c r="G8" s="38" t="s">
        <v>12</v>
      </c>
      <c r="H8" s="33" t="s">
        <v>683</v>
      </c>
      <c r="I8" s="5" t="s">
        <v>684</v>
      </c>
      <c r="J8" s="5" t="s">
        <v>685</v>
      </c>
      <c r="K8" s="5" t="s">
        <v>686</v>
      </c>
      <c r="L8" s="5" t="s">
        <v>687</v>
      </c>
      <c r="M8" s="5" t="s">
        <v>688</v>
      </c>
      <c r="N8" s="5" t="s">
        <v>689</v>
      </c>
      <c r="O8" s="5" t="s">
        <v>231</v>
      </c>
      <c r="P8" s="5" t="s">
        <v>690</v>
      </c>
      <c r="Q8" s="29" t="s">
        <v>245</v>
      </c>
    </row>
    <row r="9" spans="2:17" x14ac:dyDescent="0.25">
      <c r="D9" s="65"/>
      <c r="E9" s="66"/>
      <c r="F9" s="66"/>
      <c r="G9" s="37"/>
      <c r="H9" s="34"/>
      <c r="I9" s="4"/>
      <c r="J9" s="4"/>
      <c r="K9" s="4"/>
      <c r="L9" s="4"/>
      <c r="M9" s="4"/>
      <c r="N9" s="4"/>
      <c r="O9" s="4"/>
      <c r="P9" s="4"/>
      <c r="Q9" s="26"/>
    </row>
    <row r="10" spans="2:17" x14ac:dyDescent="0.25">
      <c r="D10" s="30"/>
      <c r="E10" s="28" t="s">
        <v>12</v>
      </c>
      <c r="F10" s="36"/>
      <c r="G10" s="27">
        <v>108</v>
      </c>
      <c r="H10" s="3">
        <v>0</v>
      </c>
      <c r="I10" s="3">
        <v>1</v>
      </c>
      <c r="J10" s="3">
        <v>4</v>
      </c>
      <c r="K10" s="3">
        <v>4</v>
      </c>
      <c r="L10" s="3">
        <v>97</v>
      </c>
      <c r="M10" s="3">
        <v>1</v>
      </c>
      <c r="N10" s="3">
        <v>1</v>
      </c>
      <c r="O10" s="3">
        <v>0</v>
      </c>
      <c r="P10" s="44">
        <v>4.9000000000000004</v>
      </c>
      <c r="Q10" s="43">
        <v>0.6</v>
      </c>
    </row>
    <row r="11" spans="2:17" x14ac:dyDescent="0.25">
      <c r="D11" s="67" t="s">
        <v>21</v>
      </c>
      <c r="E11" s="10" t="s">
        <v>13</v>
      </c>
      <c r="F11" s="7"/>
      <c r="G11" s="11">
        <v>5</v>
      </c>
      <c r="H11" s="13">
        <v>0</v>
      </c>
      <c r="I11" s="1">
        <v>0</v>
      </c>
      <c r="J11" s="1">
        <v>1</v>
      </c>
      <c r="K11" s="1">
        <v>0</v>
      </c>
      <c r="L11" s="1">
        <v>4</v>
      </c>
      <c r="M11" s="1">
        <v>0</v>
      </c>
      <c r="N11" s="1">
        <v>0</v>
      </c>
      <c r="O11" s="1">
        <v>0</v>
      </c>
      <c r="P11" s="20">
        <v>4.5999999999999996</v>
      </c>
      <c r="Q11" s="21">
        <v>0.9</v>
      </c>
    </row>
    <row r="12" spans="2:17" x14ac:dyDescent="0.25">
      <c r="D12" s="68"/>
      <c r="E12" s="8" t="s">
        <v>14</v>
      </c>
      <c r="F12" s="9"/>
      <c r="G12" s="12">
        <v>21</v>
      </c>
      <c r="H12" s="14">
        <v>0</v>
      </c>
      <c r="I12" s="2">
        <v>0</v>
      </c>
      <c r="J12" s="2">
        <v>0</v>
      </c>
      <c r="K12" s="2">
        <v>1</v>
      </c>
      <c r="L12" s="2">
        <v>19</v>
      </c>
      <c r="M12" s="2">
        <v>1</v>
      </c>
      <c r="N12" s="2">
        <v>0</v>
      </c>
      <c r="O12" s="2">
        <v>0</v>
      </c>
      <c r="P12" s="17">
        <v>5</v>
      </c>
      <c r="Q12" s="18">
        <v>0.3</v>
      </c>
    </row>
    <row r="13" spans="2:17" x14ac:dyDescent="0.25">
      <c r="D13" s="68"/>
      <c r="E13" s="8" t="s">
        <v>15</v>
      </c>
      <c r="F13" s="9"/>
      <c r="G13" s="12">
        <v>27</v>
      </c>
      <c r="H13" s="14">
        <v>0</v>
      </c>
      <c r="I13" s="2">
        <v>0</v>
      </c>
      <c r="J13" s="2">
        <v>1</v>
      </c>
      <c r="K13" s="2">
        <v>1</v>
      </c>
      <c r="L13" s="2">
        <v>25</v>
      </c>
      <c r="M13" s="2">
        <v>0</v>
      </c>
      <c r="N13" s="2">
        <v>0</v>
      </c>
      <c r="O13" s="2">
        <v>0</v>
      </c>
      <c r="P13" s="17">
        <v>4.9000000000000004</v>
      </c>
      <c r="Q13" s="18">
        <v>0.4</v>
      </c>
    </row>
    <row r="14" spans="2:17" x14ac:dyDescent="0.25">
      <c r="D14" s="68"/>
      <c r="E14" s="8" t="s">
        <v>16</v>
      </c>
      <c r="F14" s="9"/>
      <c r="G14" s="12">
        <v>21</v>
      </c>
      <c r="H14" s="14">
        <v>0</v>
      </c>
      <c r="I14" s="2">
        <v>0</v>
      </c>
      <c r="J14" s="2">
        <v>1</v>
      </c>
      <c r="K14" s="2">
        <v>1</v>
      </c>
      <c r="L14" s="2">
        <v>18</v>
      </c>
      <c r="M14" s="2">
        <v>0</v>
      </c>
      <c r="N14" s="2">
        <v>1</v>
      </c>
      <c r="O14" s="2">
        <v>0</v>
      </c>
      <c r="P14" s="17">
        <v>5</v>
      </c>
      <c r="Q14" s="18">
        <v>0.7</v>
      </c>
    </row>
    <row r="15" spans="2:17" x14ac:dyDescent="0.25">
      <c r="D15" s="68"/>
      <c r="E15" s="8" t="s">
        <v>17</v>
      </c>
      <c r="F15" s="9"/>
      <c r="G15" s="12">
        <v>19</v>
      </c>
      <c r="H15" s="14">
        <v>0</v>
      </c>
      <c r="I15" s="2">
        <v>0</v>
      </c>
      <c r="J15" s="2">
        <v>0</v>
      </c>
      <c r="K15" s="2">
        <v>0</v>
      </c>
      <c r="L15" s="2">
        <v>19</v>
      </c>
      <c r="M15" s="2">
        <v>0</v>
      </c>
      <c r="N15" s="2">
        <v>0</v>
      </c>
      <c r="O15" s="2">
        <v>0</v>
      </c>
      <c r="P15" s="17">
        <v>5</v>
      </c>
      <c r="Q15" s="18">
        <v>0</v>
      </c>
    </row>
    <row r="16" spans="2:17" x14ac:dyDescent="0.25">
      <c r="D16" s="68"/>
      <c r="E16" s="8" t="s">
        <v>18</v>
      </c>
      <c r="F16" s="9"/>
      <c r="G16" s="12">
        <v>5</v>
      </c>
      <c r="H16" s="14">
        <v>0</v>
      </c>
      <c r="I16" s="2">
        <v>0</v>
      </c>
      <c r="J16" s="2">
        <v>0</v>
      </c>
      <c r="K16" s="2">
        <v>0</v>
      </c>
      <c r="L16" s="2">
        <v>5</v>
      </c>
      <c r="M16" s="2">
        <v>0</v>
      </c>
      <c r="N16" s="2">
        <v>0</v>
      </c>
      <c r="O16" s="2">
        <v>0</v>
      </c>
      <c r="P16" s="17">
        <v>5</v>
      </c>
      <c r="Q16" s="18">
        <v>0</v>
      </c>
    </row>
    <row r="17" spans="4:17" x14ac:dyDescent="0.25">
      <c r="D17" s="68"/>
      <c r="E17" s="8" t="s">
        <v>19</v>
      </c>
      <c r="F17" s="9"/>
      <c r="G17" s="12">
        <v>3</v>
      </c>
      <c r="H17" s="14">
        <v>0</v>
      </c>
      <c r="I17" s="2">
        <v>1</v>
      </c>
      <c r="J17" s="2">
        <v>0</v>
      </c>
      <c r="K17" s="2">
        <v>0</v>
      </c>
      <c r="L17" s="2">
        <v>2</v>
      </c>
      <c r="M17" s="2">
        <v>0</v>
      </c>
      <c r="N17" s="2">
        <v>0</v>
      </c>
      <c r="O17" s="2">
        <v>0</v>
      </c>
      <c r="P17" s="17">
        <v>4</v>
      </c>
      <c r="Q17" s="18">
        <v>1.7</v>
      </c>
    </row>
    <row r="18" spans="4:17" x14ac:dyDescent="0.25">
      <c r="D18" s="68"/>
      <c r="E18" s="8" t="s">
        <v>20</v>
      </c>
      <c r="F18" s="9"/>
      <c r="G18" s="12">
        <v>7</v>
      </c>
      <c r="H18" s="14">
        <v>0</v>
      </c>
      <c r="I18" s="2">
        <v>0</v>
      </c>
      <c r="J18" s="2">
        <v>1</v>
      </c>
      <c r="K18" s="2">
        <v>1</v>
      </c>
      <c r="L18" s="2">
        <v>5</v>
      </c>
      <c r="M18" s="2">
        <v>0</v>
      </c>
      <c r="N18" s="2">
        <v>0</v>
      </c>
      <c r="O18" s="2">
        <v>0</v>
      </c>
      <c r="P18" s="17">
        <v>4.5999999999999996</v>
      </c>
      <c r="Q18" s="18">
        <v>0.8</v>
      </c>
    </row>
    <row r="19" spans="4:17" x14ac:dyDescent="0.25">
      <c r="D19" s="67" t="s">
        <v>22</v>
      </c>
      <c r="E19" s="10" t="s">
        <v>23</v>
      </c>
      <c r="F19" s="7"/>
      <c r="G19" s="11">
        <v>19</v>
      </c>
      <c r="H19" s="13">
        <v>0</v>
      </c>
      <c r="I19" s="1">
        <v>0</v>
      </c>
      <c r="J19" s="1">
        <v>1</v>
      </c>
      <c r="K19" s="1">
        <v>1</v>
      </c>
      <c r="L19" s="1">
        <v>17</v>
      </c>
      <c r="M19" s="1">
        <v>0</v>
      </c>
      <c r="N19" s="1">
        <v>0</v>
      </c>
      <c r="O19" s="1">
        <v>0</v>
      </c>
      <c r="P19" s="20">
        <v>4.8</v>
      </c>
      <c r="Q19" s="21">
        <v>0.5</v>
      </c>
    </row>
    <row r="20" spans="4:17" x14ac:dyDescent="0.25">
      <c r="D20" s="68"/>
      <c r="E20" s="8" t="s">
        <v>24</v>
      </c>
      <c r="F20" s="9"/>
      <c r="G20" s="12">
        <v>3</v>
      </c>
      <c r="H20" s="14">
        <v>0</v>
      </c>
      <c r="I20" s="2">
        <v>0</v>
      </c>
      <c r="J20" s="2">
        <v>0</v>
      </c>
      <c r="K20" s="2">
        <v>1</v>
      </c>
      <c r="L20" s="2">
        <v>2</v>
      </c>
      <c r="M20" s="2">
        <v>0</v>
      </c>
      <c r="N20" s="2">
        <v>0</v>
      </c>
      <c r="O20" s="2">
        <v>0</v>
      </c>
      <c r="P20" s="17">
        <v>4.7</v>
      </c>
      <c r="Q20" s="18">
        <v>0.6</v>
      </c>
    </row>
    <row r="21" spans="4:17" x14ac:dyDescent="0.25">
      <c r="D21" s="68"/>
      <c r="E21" s="8" t="s">
        <v>25</v>
      </c>
      <c r="F21" s="9"/>
      <c r="G21" s="12">
        <v>16</v>
      </c>
      <c r="H21" s="14">
        <v>0</v>
      </c>
      <c r="I21" s="2">
        <v>0</v>
      </c>
      <c r="J21" s="2">
        <v>1</v>
      </c>
      <c r="K21" s="2">
        <v>0</v>
      </c>
      <c r="L21" s="2">
        <v>15</v>
      </c>
      <c r="M21" s="2">
        <v>0</v>
      </c>
      <c r="N21" s="2">
        <v>0</v>
      </c>
      <c r="O21" s="2">
        <v>0</v>
      </c>
      <c r="P21" s="17">
        <v>4.9000000000000004</v>
      </c>
      <c r="Q21" s="18">
        <v>0.5</v>
      </c>
    </row>
    <row r="22" spans="4:17" x14ac:dyDescent="0.25">
      <c r="D22" s="68"/>
      <c r="E22" s="8" t="s">
        <v>26</v>
      </c>
      <c r="F22" s="9"/>
      <c r="G22" s="12">
        <v>75</v>
      </c>
      <c r="H22" s="14">
        <v>0</v>
      </c>
      <c r="I22" s="2">
        <v>1</v>
      </c>
      <c r="J22" s="2">
        <v>3</v>
      </c>
      <c r="K22" s="2">
        <v>2</v>
      </c>
      <c r="L22" s="2">
        <v>67</v>
      </c>
      <c r="M22" s="2">
        <v>1</v>
      </c>
      <c r="N22" s="2">
        <v>1</v>
      </c>
      <c r="O22" s="2">
        <v>0</v>
      </c>
      <c r="P22" s="17">
        <v>4.9000000000000004</v>
      </c>
      <c r="Q22" s="18">
        <v>0.6</v>
      </c>
    </row>
    <row r="23" spans="4:17" x14ac:dyDescent="0.25">
      <c r="D23" s="68"/>
      <c r="E23" s="8" t="s">
        <v>27</v>
      </c>
      <c r="F23" s="9"/>
      <c r="G23" s="12">
        <v>46</v>
      </c>
      <c r="H23" s="14">
        <v>0</v>
      </c>
      <c r="I23" s="2">
        <v>1</v>
      </c>
      <c r="J23" s="2">
        <v>1</v>
      </c>
      <c r="K23" s="2">
        <v>0</v>
      </c>
      <c r="L23" s="2">
        <v>44</v>
      </c>
      <c r="M23" s="2">
        <v>0</v>
      </c>
      <c r="N23" s="2">
        <v>0</v>
      </c>
      <c r="O23" s="2">
        <v>0</v>
      </c>
      <c r="P23" s="17">
        <v>4.9000000000000004</v>
      </c>
      <c r="Q23" s="18">
        <v>0.5</v>
      </c>
    </row>
    <row r="24" spans="4:17" x14ac:dyDescent="0.25">
      <c r="D24" s="68"/>
      <c r="E24" s="8" t="s">
        <v>28</v>
      </c>
      <c r="F24" s="9"/>
      <c r="G24" s="12">
        <v>29</v>
      </c>
      <c r="H24" s="14">
        <v>0</v>
      </c>
      <c r="I24" s="2">
        <v>0</v>
      </c>
      <c r="J24" s="2">
        <v>2</v>
      </c>
      <c r="K24" s="2">
        <v>2</v>
      </c>
      <c r="L24" s="2">
        <v>23</v>
      </c>
      <c r="M24" s="2">
        <v>1</v>
      </c>
      <c r="N24" s="2">
        <v>1</v>
      </c>
      <c r="O24" s="2">
        <v>0</v>
      </c>
      <c r="P24" s="17">
        <v>4.9000000000000004</v>
      </c>
      <c r="Q24" s="18">
        <v>0.7</v>
      </c>
    </row>
    <row r="25" spans="4:17" x14ac:dyDescent="0.25">
      <c r="D25" s="68"/>
      <c r="E25" s="8" t="s">
        <v>29</v>
      </c>
      <c r="F25" s="9"/>
      <c r="G25" s="12">
        <v>14</v>
      </c>
      <c r="H25" s="14">
        <v>0</v>
      </c>
      <c r="I25" s="2">
        <v>0</v>
      </c>
      <c r="J25" s="2">
        <v>0</v>
      </c>
      <c r="K25" s="2">
        <v>1</v>
      </c>
      <c r="L25" s="2">
        <v>13</v>
      </c>
      <c r="M25" s="2">
        <v>0</v>
      </c>
      <c r="N25" s="2">
        <v>0</v>
      </c>
      <c r="O25" s="2">
        <v>0</v>
      </c>
      <c r="P25" s="17">
        <v>4.9000000000000004</v>
      </c>
      <c r="Q25" s="18">
        <v>0.3</v>
      </c>
    </row>
    <row r="26" spans="4:17" x14ac:dyDescent="0.25">
      <c r="D26" s="67" t="s">
        <v>30</v>
      </c>
      <c r="E26" s="10" t="s">
        <v>31</v>
      </c>
      <c r="F26" s="7"/>
      <c r="G26" s="11">
        <v>55</v>
      </c>
      <c r="H26" s="13">
        <v>0</v>
      </c>
      <c r="I26" s="1">
        <v>1</v>
      </c>
      <c r="J26" s="1">
        <v>3</v>
      </c>
      <c r="K26" s="1">
        <v>1</v>
      </c>
      <c r="L26" s="1">
        <v>49</v>
      </c>
      <c r="M26" s="1">
        <v>1</v>
      </c>
      <c r="N26" s="1">
        <v>0</v>
      </c>
      <c r="O26" s="1">
        <v>0</v>
      </c>
      <c r="P26" s="20">
        <v>4.8</v>
      </c>
      <c r="Q26" s="21">
        <v>0.6</v>
      </c>
    </row>
    <row r="27" spans="4:17" x14ac:dyDescent="0.25">
      <c r="D27" s="68"/>
      <c r="E27" s="8" t="s">
        <v>32</v>
      </c>
      <c r="F27" s="9"/>
      <c r="G27" s="12">
        <v>53</v>
      </c>
      <c r="H27" s="14">
        <v>0</v>
      </c>
      <c r="I27" s="2">
        <v>0</v>
      </c>
      <c r="J27" s="2">
        <v>1</v>
      </c>
      <c r="K27" s="2">
        <v>3</v>
      </c>
      <c r="L27" s="2">
        <v>48</v>
      </c>
      <c r="M27" s="2">
        <v>0</v>
      </c>
      <c r="N27" s="2">
        <v>1</v>
      </c>
      <c r="O27" s="2">
        <v>0</v>
      </c>
      <c r="P27" s="17">
        <v>4.9000000000000004</v>
      </c>
      <c r="Q27" s="18">
        <v>0.5</v>
      </c>
    </row>
    <row r="28" spans="4:17" x14ac:dyDescent="0.25">
      <c r="D28" s="67" t="s">
        <v>33</v>
      </c>
      <c r="E28" s="10" t="s">
        <v>34</v>
      </c>
      <c r="F28" s="7"/>
      <c r="G28" s="11">
        <v>47</v>
      </c>
      <c r="H28" s="13">
        <v>0</v>
      </c>
      <c r="I28" s="1">
        <v>1</v>
      </c>
      <c r="J28" s="1">
        <v>3</v>
      </c>
      <c r="K28" s="1">
        <v>1</v>
      </c>
      <c r="L28" s="1">
        <v>42</v>
      </c>
      <c r="M28" s="1">
        <v>0</v>
      </c>
      <c r="N28" s="1">
        <v>0</v>
      </c>
      <c r="O28" s="1">
        <v>0</v>
      </c>
      <c r="P28" s="20">
        <v>4.8</v>
      </c>
      <c r="Q28" s="21">
        <v>0.7</v>
      </c>
    </row>
    <row r="29" spans="4:17" x14ac:dyDescent="0.25">
      <c r="D29" s="68"/>
      <c r="E29" s="8" t="s">
        <v>35</v>
      </c>
      <c r="F29" s="9"/>
      <c r="G29" s="12">
        <v>4</v>
      </c>
      <c r="H29" s="14">
        <v>0</v>
      </c>
      <c r="I29" s="2">
        <v>0</v>
      </c>
      <c r="J29" s="2">
        <v>0</v>
      </c>
      <c r="K29" s="2">
        <v>1</v>
      </c>
      <c r="L29" s="2">
        <v>2</v>
      </c>
      <c r="M29" s="2">
        <v>1</v>
      </c>
      <c r="N29" s="2">
        <v>0</v>
      </c>
      <c r="O29" s="2">
        <v>0</v>
      </c>
      <c r="P29" s="17">
        <v>5</v>
      </c>
      <c r="Q29" s="18">
        <v>0.8</v>
      </c>
    </row>
    <row r="30" spans="4:17" x14ac:dyDescent="0.25">
      <c r="D30" s="68"/>
      <c r="E30" s="8" t="s">
        <v>36</v>
      </c>
      <c r="F30" s="9"/>
      <c r="G30" s="12">
        <v>47</v>
      </c>
      <c r="H30" s="14">
        <v>0</v>
      </c>
      <c r="I30" s="2">
        <v>0</v>
      </c>
      <c r="J30" s="2">
        <v>1</v>
      </c>
      <c r="K30" s="2">
        <v>0</v>
      </c>
      <c r="L30" s="2">
        <v>46</v>
      </c>
      <c r="M30" s="2">
        <v>0</v>
      </c>
      <c r="N30" s="2">
        <v>0</v>
      </c>
      <c r="O30" s="2">
        <v>0</v>
      </c>
      <c r="P30" s="17">
        <v>5</v>
      </c>
      <c r="Q30" s="18">
        <v>0.3</v>
      </c>
    </row>
    <row r="31" spans="4:17" x14ac:dyDescent="0.25">
      <c r="D31" s="68"/>
      <c r="E31" s="8" t="s">
        <v>37</v>
      </c>
      <c r="F31" s="9"/>
      <c r="G31" s="12">
        <v>2</v>
      </c>
      <c r="H31" s="14">
        <v>0</v>
      </c>
      <c r="I31" s="2">
        <v>0</v>
      </c>
      <c r="J31" s="2">
        <v>0</v>
      </c>
      <c r="K31" s="2">
        <v>1</v>
      </c>
      <c r="L31" s="2">
        <v>1</v>
      </c>
      <c r="M31" s="2">
        <v>0</v>
      </c>
      <c r="N31" s="2">
        <v>0</v>
      </c>
      <c r="O31" s="2">
        <v>0</v>
      </c>
      <c r="P31" s="17">
        <v>4.5</v>
      </c>
      <c r="Q31" s="18">
        <v>0.7</v>
      </c>
    </row>
    <row r="32" spans="4:17" x14ac:dyDescent="0.25">
      <c r="D32" s="68"/>
      <c r="E32" s="8" t="s">
        <v>38</v>
      </c>
      <c r="F32" s="9"/>
      <c r="G32" s="12">
        <v>8</v>
      </c>
      <c r="H32" s="14">
        <v>0</v>
      </c>
      <c r="I32" s="2">
        <v>0</v>
      </c>
      <c r="J32" s="2">
        <v>0</v>
      </c>
      <c r="K32" s="2">
        <v>1</v>
      </c>
      <c r="L32" s="2">
        <v>6</v>
      </c>
      <c r="M32" s="2">
        <v>0</v>
      </c>
      <c r="N32" s="2">
        <v>1</v>
      </c>
      <c r="O32" s="2">
        <v>0</v>
      </c>
      <c r="P32" s="17">
        <v>5.0999999999999996</v>
      </c>
      <c r="Q32" s="18">
        <v>0.8</v>
      </c>
    </row>
    <row r="33" spans="4:17" x14ac:dyDescent="0.25">
      <c r="D33" s="68"/>
      <c r="E33" s="8" t="s">
        <v>39</v>
      </c>
      <c r="F33" s="9"/>
      <c r="G33" s="12">
        <v>0</v>
      </c>
      <c r="H33" s="14">
        <v>0</v>
      </c>
      <c r="I33" s="2">
        <v>0</v>
      </c>
      <c r="J33" s="2">
        <v>0</v>
      </c>
      <c r="K33" s="2">
        <v>0</v>
      </c>
      <c r="L33" s="2">
        <v>0</v>
      </c>
      <c r="M33" s="2">
        <v>0</v>
      </c>
      <c r="N33" s="2">
        <v>0</v>
      </c>
      <c r="O33" s="2">
        <v>0</v>
      </c>
      <c r="P33" s="23">
        <v>0</v>
      </c>
      <c r="Q33" s="22">
        <v>0</v>
      </c>
    </row>
    <row r="34" spans="4:17" x14ac:dyDescent="0.25">
      <c r="D34" s="67" t="s">
        <v>40</v>
      </c>
      <c r="E34" s="10" t="s">
        <v>41</v>
      </c>
      <c r="F34" s="7"/>
      <c r="G34" s="11">
        <v>55</v>
      </c>
      <c r="H34" s="13">
        <v>0</v>
      </c>
      <c r="I34" s="1">
        <v>1</v>
      </c>
      <c r="J34" s="1">
        <v>3</v>
      </c>
      <c r="K34" s="1">
        <v>1</v>
      </c>
      <c r="L34" s="1">
        <v>49</v>
      </c>
      <c r="M34" s="1">
        <v>1</v>
      </c>
      <c r="N34" s="1">
        <v>0</v>
      </c>
      <c r="O34" s="1">
        <v>0</v>
      </c>
      <c r="P34" s="20">
        <v>4.8</v>
      </c>
      <c r="Q34" s="21">
        <v>0.6</v>
      </c>
    </row>
    <row r="35" spans="4:17" x14ac:dyDescent="0.25">
      <c r="D35" s="68"/>
      <c r="E35" s="8" t="s">
        <v>34</v>
      </c>
      <c r="F35" s="9"/>
      <c r="G35" s="12">
        <v>27</v>
      </c>
      <c r="H35" s="14">
        <v>0</v>
      </c>
      <c r="I35" s="2">
        <v>1</v>
      </c>
      <c r="J35" s="2">
        <v>2</v>
      </c>
      <c r="K35" s="2">
        <v>0</v>
      </c>
      <c r="L35" s="2">
        <v>24</v>
      </c>
      <c r="M35" s="2">
        <v>0</v>
      </c>
      <c r="N35" s="2">
        <v>0</v>
      </c>
      <c r="O35" s="2">
        <v>0</v>
      </c>
      <c r="P35" s="17">
        <v>4.7</v>
      </c>
      <c r="Q35" s="18">
        <v>0.8</v>
      </c>
    </row>
    <row r="36" spans="4:17" x14ac:dyDescent="0.25">
      <c r="D36" s="68"/>
      <c r="E36" s="8" t="s">
        <v>35</v>
      </c>
      <c r="F36" s="9"/>
      <c r="G36" s="12">
        <v>2</v>
      </c>
      <c r="H36" s="14">
        <v>0</v>
      </c>
      <c r="I36" s="2">
        <v>0</v>
      </c>
      <c r="J36" s="2">
        <v>0</v>
      </c>
      <c r="K36" s="2">
        <v>0</v>
      </c>
      <c r="L36" s="2">
        <v>1</v>
      </c>
      <c r="M36" s="2">
        <v>1</v>
      </c>
      <c r="N36" s="2">
        <v>0</v>
      </c>
      <c r="O36" s="2">
        <v>0</v>
      </c>
      <c r="P36" s="17">
        <v>5.5</v>
      </c>
      <c r="Q36" s="18">
        <v>0.7</v>
      </c>
    </row>
    <row r="37" spans="4:17" x14ac:dyDescent="0.25">
      <c r="D37" s="68"/>
      <c r="E37" s="8" t="s">
        <v>36</v>
      </c>
      <c r="F37" s="9"/>
      <c r="G37" s="12">
        <v>22</v>
      </c>
      <c r="H37" s="14">
        <v>0</v>
      </c>
      <c r="I37" s="2">
        <v>0</v>
      </c>
      <c r="J37" s="2">
        <v>1</v>
      </c>
      <c r="K37" s="2">
        <v>0</v>
      </c>
      <c r="L37" s="2">
        <v>21</v>
      </c>
      <c r="M37" s="2">
        <v>0</v>
      </c>
      <c r="N37" s="2">
        <v>0</v>
      </c>
      <c r="O37" s="2">
        <v>0</v>
      </c>
      <c r="P37" s="17">
        <v>4.9000000000000004</v>
      </c>
      <c r="Q37" s="18">
        <v>0.4</v>
      </c>
    </row>
    <row r="38" spans="4:17" x14ac:dyDescent="0.25">
      <c r="D38" s="68"/>
      <c r="E38" s="8" t="s">
        <v>38</v>
      </c>
      <c r="F38" s="9"/>
      <c r="G38" s="12">
        <v>3</v>
      </c>
      <c r="H38" s="14">
        <v>0</v>
      </c>
      <c r="I38" s="2">
        <v>0</v>
      </c>
      <c r="J38" s="2">
        <v>0</v>
      </c>
      <c r="K38" s="2">
        <v>0</v>
      </c>
      <c r="L38" s="2">
        <v>3</v>
      </c>
      <c r="M38" s="2">
        <v>0</v>
      </c>
      <c r="N38" s="2">
        <v>0</v>
      </c>
      <c r="O38" s="2">
        <v>0</v>
      </c>
      <c r="P38" s="17">
        <v>5</v>
      </c>
      <c r="Q38" s="18">
        <v>0</v>
      </c>
    </row>
    <row r="39" spans="4:17" x14ac:dyDescent="0.25">
      <c r="D39" s="68"/>
      <c r="E39" s="8" t="s">
        <v>37</v>
      </c>
      <c r="F39" s="9"/>
      <c r="G39" s="12">
        <v>1</v>
      </c>
      <c r="H39" s="14">
        <v>0</v>
      </c>
      <c r="I39" s="2">
        <v>0</v>
      </c>
      <c r="J39" s="2">
        <v>0</v>
      </c>
      <c r="K39" s="2">
        <v>1</v>
      </c>
      <c r="L39" s="2">
        <v>0</v>
      </c>
      <c r="M39" s="2">
        <v>0</v>
      </c>
      <c r="N39" s="2">
        <v>0</v>
      </c>
      <c r="O39" s="2">
        <v>0</v>
      </c>
      <c r="P39" s="17">
        <v>4</v>
      </c>
      <c r="Q39" s="18">
        <v>0</v>
      </c>
    </row>
    <row r="40" spans="4:17" x14ac:dyDescent="0.25">
      <c r="D40" s="68"/>
      <c r="E40" s="8" t="s">
        <v>39</v>
      </c>
      <c r="F40" s="9"/>
      <c r="G40" s="12">
        <v>0</v>
      </c>
      <c r="H40" s="14">
        <v>0</v>
      </c>
      <c r="I40" s="2">
        <v>0</v>
      </c>
      <c r="J40" s="2">
        <v>0</v>
      </c>
      <c r="K40" s="2">
        <v>0</v>
      </c>
      <c r="L40" s="2">
        <v>0</v>
      </c>
      <c r="M40" s="2">
        <v>0</v>
      </c>
      <c r="N40" s="2">
        <v>0</v>
      </c>
      <c r="O40" s="2">
        <v>0</v>
      </c>
      <c r="P40" s="23">
        <v>0</v>
      </c>
      <c r="Q40" s="22">
        <v>0</v>
      </c>
    </row>
    <row r="41" spans="4:17" x14ac:dyDescent="0.25">
      <c r="D41" s="68"/>
      <c r="E41" s="8" t="s">
        <v>42</v>
      </c>
      <c r="F41" s="9"/>
      <c r="G41" s="12">
        <v>53</v>
      </c>
      <c r="H41" s="14">
        <v>0</v>
      </c>
      <c r="I41" s="2">
        <v>0</v>
      </c>
      <c r="J41" s="2">
        <v>1</v>
      </c>
      <c r="K41" s="2">
        <v>3</v>
      </c>
      <c r="L41" s="2">
        <v>48</v>
      </c>
      <c r="M41" s="2">
        <v>0</v>
      </c>
      <c r="N41" s="2">
        <v>1</v>
      </c>
      <c r="O41" s="2">
        <v>0</v>
      </c>
      <c r="P41" s="17">
        <v>4.9000000000000004</v>
      </c>
      <c r="Q41" s="18">
        <v>0.5</v>
      </c>
    </row>
    <row r="42" spans="4:17" x14ac:dyDescent="0.25">
      <c r="D42" s="68"/>
      <c r="E42" s="8" t="s">
        <v>34</v>
      </c>
      <c r="F42" s="9"/>
      <c r="G42" s="12">
        <v>20</v>
      </c>
      <c r="H42" s="14">
        <v>0</v>
      </c>
      <c r="I42" s="2">
        <v>0</v>
      </c>
      <c r="J42" s="2">
        <v>1</v>
      </c>
      <c r="K42" s="2">
        <v>1</v>
      </c>
      <c r="L42" s="2">
        <v>18</v>
      </c>
      <c r="M42" s="2">
        <v>0</v>
      </c>
      <c r="N42" s="2">
        <v>0</v>
      </c>
      <c r="O42" s="2">
        <v>0</v>
      </c>
      <c r="P42" s="17">
        <v>4.9000000000000004</v>
      </c>
      <c r="Q42" s="18">
        <v>0.5</v>
      </c>
    </row>
    <row r="43" spans="4:17" x14ac:dyDescent="0.25">
      <c r="D43" s="68"/>
      <c r="E43" s="8" t="s">
        <v>35</v>
      </c>
      <c r="F43" s="9"/>
      <c r="G43" s="12">
        <v>2</v>
      </c>
      <c r="H43" s="14">
        <v>0</v>
      </c>
      <c r="I43" s="2">
        <v>0</v>
      </c>
      <c r="J43" s="2">
        <v>0</v>
      </c>
      <c r="K43" s="2">
        <v>1</v>
      </c>
      <c r="L43" s="2">
        <v>1</v>
      </c>
      <c r="M43" s="2">
        <v>0</v>
      </c>
      <c r="N43" s="2">
        <v>0</v>
      </c>
      <c r="O43" s="2">
        <v>0</v>
      </c>
      <c r="P43" s="17">
        <v>4.5</v>
      </c>
      <c r="Q43" s="18">
        <v>0.7</v>
      </c>
    </row>
    <row r="44" spans="4:17" x14ac:dyDescent="0.25">
      <c r="D44" s="68"/>
      <c r="E44" s="8" t="s">
        <v>36</v>
      </c>
      <c r="F44" s="9"/>
      <c r="G44" s="12">
        <v>25</v>
      </c>
      <c r="H44" s="14">
        <v>0</v>
      </c>
      <c r="I44" s="2">
        <v>0</v>
      </c>
      <c r="J44" s="2">
        <v>0</v>
      </c>
      <c r="K44" s="2">
        <v>0</v>
      </c>
      <c r="L44" s="2">
        <v>25</v>
      </c>
      <c r="M44" s="2">
        <v>0</v>
      </c>
      <c r="N44" s="2">
        <v>0</v>
      </c>
      <c r="O44" s="2">
        <v>0</v>
      </c>
      <c r="P44" s="17">
        <v>5</v>
      </c>
      <c r="Q44" s="18">
        <v>0</v>
      </c>
    </row>
    <row r="45" spans="4:17" x14ac:dyDescent="0.25">
      <c r="D45" s="68"/>
      <c r="E45" s="8" t="s">
        <v>38</v>
      </c>
      <c r="F45" s="9"/>
      <c r="G45" s="12">
        <v>5</v>
      </c>
      <c r="H45" s="14">
        <v>0</v>
      </c>
      <c r="I45" s="2">
        <v>0</v>
      </c>
      <c r="J45" s="2">
        <v>0</v>
      </c>
      <c r="K45" s="2">
        <v>1</v>
      </c>
      <c r="L45" s="2">
        <v>3</v>
      </c>
      <c r="M45" s="2">
        <v>0</v>
      </c>
      <c r="N45" s="2">
        <v>1</v>
      </c>
      <c r="O45" s="2">
        <v>0</v>
      </c>
      <c r="P45" s="17">
        <v>5.2</v>
      </c>
      <c r="Q45" s="18">
        <v>1.1000000000000001</v>
      </c>
    </row>
    <row r="46" spans="4:17" x14ac:dyDescent="0.25">
      <c r="D46" s="68"/>
      <c r="E46" s="8" t="s">
        <v>37</v>
      </c>
      <c r="F46" s="9"/>
      <c r="G46" s="12">
        <v>1</v>
      </c>
      <c r="H46" s="14">
        <v>0</v>
      </c>
      <c r="I46" s="2">
        <v>0</v>
      </c>
      <c r="J46" s="2">
        <v>0</v>
      </c>
      <c r="K46" s="2">
        <v>0</v>
      </c>
      <c r="L46" s="2">
        <v>1</v>
      </c>
      <c r="M46" s="2">
        <v>0</v>
      </c>
      <c r="N46" s="2">
        <v>0</v>
      </c>
      <c r="O46" s="2">
        <v>0</v>
      </c>
      <c r="P46" s="17">
        <v>5</v>
      </c>
      <c r="Q46" s="18">
        <v>0</v>
      </c>
    </row>
    <row r="47" spans="4:17" x14ac:dyDescent="0.25">
      <c r="D47" s="68"/>
      <c r="E47" s="8" t="s">
        <v>39</v>
      </c>
      <c r="F47" s="9"/>
      <c r="G47" s="12">
        <v>0</v>
      </c>
      <c r="H47" s="14">
        <v>0</v>
      </c>
      <c r="I47" s="2">
        <v>0</v>
      </c>
      <c r="J47" s="2">
        <v>0</v>
      </c>
      <c r="K47" s="2">
        <v>0</v>
      </c>
      <c r="L47" s="2">
        <v>0</v>
      </c>
      <c r="M47" s="2">
        <v>0</v>
      </c>
      <c r="N47" s="2">
        <v>0</v>
      </c>
      <c r="O47" s="2">
        <v>0</v>
      </c>
      <c r="P47" s="23">
        <v>0</v>
      </c>
      <c r="Q47" s="22">
        <v>0</v>
      </c>
    </row>
    <row r="48" spans="4:17" x14ac:dyDescent="0.25">
      <c r="D48" s="67" t="s">
        <v>43</v>
      </c>
      <c r="E48" s="10" t="s">
        <v>44</v>
      </c>
      <c r="F48" s="7"/>
      <c r="G48" s="11">
        <v>59</v>
      </c>
      <c r="H48" s="13">
        <v>0</v>
      </c>
      <c r="I48" s="1">
        <v>0</v>
      </c>
      <c r="J48" s="1">
        <v>1</v>
      </c>
      <c r="K48" s="1">
        <v>2</v>
      </c>
      <c r="L48" s="1">
        <v>54</v>
      </c>
      <c r="M48" s="1">
        <v>1</v>
      </c>
      <c r="N48" s="1">
        <v>1</v>
      </c>
      <c r="O48" s="1">
        <v>0</v>
      </c>
      <c r="P48" s="20">
        <v>5</v>
      </c>
      <c r="Q48" s="21">
        <v>0.4</v>
      </c>
    </row>
    <row r="49" spans="4:17" x14ac:dyDescent="0.25">
      <c r="D49" s="68"/>
      <c r="E49" s="8" t="s">
        <v>45</v>
      </c>
      <c r="F49" s="9"/>
      <c r="G49" s="12">
        <v>34</v>
      </c>
      <c r="H49" s="14">
        <v>0</v>
      </c>
      <c r="I49" s="2">
        <v>0</v>
      </c>
      <c r="J49" s="2">
        <v>0</v>
      </c>
      <c r="K49" s="2">
        <v>0</v>
      </c>
      <c r="L49" s="2">
        <v>32</v>
      </c>
      <c r="M49" s="2">
        <v>1</v>
      </c>
      <c r="N49" s="2">
        <v>1</v>
      </c>
      <c r="O49" s="2">
        <v>0</v>
      </c>
      <c r="P49" s="17">
        <v>5.0999999999999996</v>
      </c>
      <c r="Q49" s="18">
        <v>0.4</v>
      </c>
    </row>
    <row r="50" spans="4:17" x14ac:dyDescent="0.25">
      <c r="D50" s="68"/>
      <c r="E50" s="8" t="s">
        <v>46</v>
      </c>
      <c r="F50" s="9"/>
      <c r="G50" s="12">
        <v>25</v>
      </c>
      <c r="H50" s="14">
        <v>0</v>
      </c>
      <c r="I50" s="2">
        <v>0</v>
      </c>
      <c r="J50" s="2">
        <v>1</v>
      </c>
      <c r="K50" s="2">
        <v>2</v>
      </c>
      <c r="L50" s="2">
        <v>22</v>
      </c>
      <c r="M50" s="2">
        <v>0</v>
      </c>
      <c r="N50" s="2">
        <v>0</v>
      </c>
      <c r="O50" s="2">
        <v>0</v>
      </c>
      <c r="P50" s="17">
        <v>4.8</v>
      </c>
      <c r="Q50" s="18">
        <v>0.5</v>
      </c>
    </row>
    <row r="51" spans="4:17" x14ac:dyDescent="0.25">
      <c r="D51" s="68"/>
      <c r="E51" s="8" t="s">
        <v>47</v>
      </c>
      <c r="F51" s="9"/>
      <c r="G51" s="12">
        <v>47</v>
      </c>
      <c r="H51" s="14">
        <v>0</v>
      </c>
      <c r="I51" s="2">
        <v>1</v>
      </c>
      <c r="J51" s="2">
        <v>3</v>
      </c>
      <c r="K51" s="2">
        <v>1</v>
      </c>
      <c r="L51" s="2">
        <v>42</v>
      </c>
      <c r="M51" s="2">
        <v>0</v>
      </c>
      <c r="N51" s="2">
        <v>0</v>
      </c>
      <c r="O51" s="2">
        <v>0</v>
      </c>
      <c r="P51" s="17">
        <v>4.8</v>
      </c>
      <c r="Q51" s="18">
        <v>0.7</v>
      </c>
    </row>
    <row r="52" spans="4:17" x14ac:dyDescent="0.25">
      <c r="D52" s="68"/>
      <c r="E52" s="8" t="s">
        <v>48</v>
      </c>
      <c r="F52" s="9"/>
      <c r="G52" s="12">
        <v>4</v>
      </c>
      <c r="H52" s="14">
        <v>0</v>
      </c>
      <c r="I52" s="2">
        <v>0</v>
      </c>
      <c r="J52" s="2">
        <v>1</v>
      </c>
      <c r="K52" s="2">
        <v>0</v>
      </c>
      <c r="L52" s="2">
        <v>3</v>
      </c>
      <c r="M52" s="2">
        <v>0</v>
      </c>
      <c r="N52" s="2">
        <v>0</v>
      </c>
      <c r="O52" s="2">
        <v>0</v>
      </c>
      <c r="P52" s="17">
        <v>4.5</v>
      </c>
      <c r="Q52" s="18">
        <v>1</v>
      </c>
    </row>
    <row r="53" spans="4:17" x14ac:dyDescent="0.25">
      <c r="D53" s="68"/>
      <c r="E53" s="8" t="s">
        <v>49</v>
      </c>
      <c r="F53" s="9"/>
      <c r="G53" s="12">
        <v>7</v>
      </c>
      <c r="H53" s="14">
        <v>0</v>
      </c>
      <c r="I53" s="2">
        <v>0</v>
      </c>
      <c r="J53" s="2">
        <v>1</v>
      </c>
      <c r="K53" s="2">
        <v>0</v>
      </c>
      <c r="L53" s="2">
        <v>6</v>
      </c>
      <c r="M53" s="2">
        <v>0</v>
      </c>
      <c r="N53" s="2">
        <v>0</v>
      </c>
      <c r="O53" s="2">
        <v>0</v>
      </c>
      <c r="P53" s="17">
        <v>4.7</v>
      </c>
      <c r="Q53" s="18">
        <v>0.8</v>
      </c>
    </row>
    <row r="54" spans="4:17" x14ac:dyDescent="0.25">
      <c r="D54" s="68"/>
      <c r="E54" s="8" t="s">
        <v>50</v>
      </c>
      <c r="F54" s="9"/>
      <c r="G54" s="12">
        <v>8</v>
      </c>
      <c r="H54" s="14">
        <v>0</v>
      </c>
      <c r="I54" s="2">
        <v>0</v>
      </c>
      <c r="J54" s="2">
        <v>0</v>
      </c>
      <c r="K54" s="2">
        <v>1</v>
      </c>
      <c r="L54" s="2">
        <v>7</v>
      </c>
      <c r="M54" s="2">
        <v>0</v>
      </c>
      <c r="N54" s="2">
        <v>0</v>
      </c>
      <c r="O54" s="2">
        <v>0</v>
      </c>
      <c r="P54" s="17">
        <v>4.9000000000000004</v>
      </c>
      <c r="Q54" s="18">
        <v>0.4</v>
      </c>
    </row>
    <row r="55" spans="4:17" x14ac:dyDescent="0.25">
      <c r="D55" s="68"/>
      <c r="E55" s="8" t="s">
        <v>51</v>
      </c>
      <c r="F55" s="9"/>
      <c r="G55" s="12">
        <v>8</v>
      </c>
      <c r="H55" s="14">
        <v>0</v>
      </c>
      <c r="I55" s="2">
        <v>0</v>
      </c>
      <c r="J55" s="2">
        <v>0</v>
      </c>
      <c r="K55" s="2">
        <v>0</v>
      </c>
      <c r="L55" s="2">
        <v>8</v>
      </c>
      <c r="M55" s="2">
        <v>0</v>
      </c>
      <c r="N55" s="2">
        <v>0</v>
      </c>
      <c r="O55" s="2">
        <v>0</v>
      </c>
      <c r="P55" s="17">
        <v>5</v>
      </c>
      <c r="Q55" s="18">
        <v>0</v>
      </c>
    </row>
    <row r="56" spans="4:17" x14ac:dyDescent="0.25">
      <c r="D56" s="68"/>
      <c r="E56" s="8" t="s">
        <v>52</v>
      </c>
      <c r="F56" s="9"/>
      <c r="G56" s="12">
        <v>12</v>
      </c>
      <c r="H56" s="14">
        <v>0</v>
      </c>
      <c r="I56" s="2">
        <v>0</v>
      </c>
      <c r="J56" s="2">
        <v>1</v>
      </c>
      <c r="K56" s="2">
        <v>0</v>
      </c>
      <c r="L56" s="2">
        <v>11</v>
      </c>
      <c r="M56" s="2">
        <v>0</v>
      </c>
      <c r="N56" s="2">
        <v>0</v>
      </c>
      <c r="O56" s="2">
        <v>0</v>
      </c>
      <c r="P56" s="17">
        <v>4.8</v>
      </c>
      <c r="Q56" s="18">
        <v>0.6</v>
      </c>
    </row>
    <row r="57" spans="4:17" x14ac:dyDescent="0.25">
      <c r="D57" s="68"/>
      <c r="E57" s="8" t="s">
        <v>53</v>
      </c>
      <c r="F57" s="9"/>
      <c r="G57" s="12">
        <v>8</v>
      </c>
      <c r="H57" s="14">
        <v>0</v>
      </c>
      <c r="I57" s="2">
        <v>1</v>
      </c>
      <c r="J57" s="2">
        <v>0</v>
      </c>
      <c r="K57" s="2">
        <v>0</v>
      </c>
      <c r="L57" s="2">
        <v>7</v>
      </c>
      <c r="M57" s="2">
        <v>0</v>
      </c>
      <c r="N57" s="2">
        <v>0</v>
      </c>
      <c r="O57" s="2">
        <v>0</v>
      </c>
      <c r="P57" s="17">
        <v>4.5999999999999996</v>
      </c>
      <c r="Q57" s="18">
        <v>1.1000000000000001</v>
      </c>
    </row>
    <row r="58" spans="4:17" x14ac:dyDescent="0.25">
      <c r="D58" s="68"/>
      <c r="E58" s="8" t="s">
        <v>37</v>
      </c>
      <c r="F58" s="9"/>
      <c r="G58" s="12">
        <v>2</v>
      </c>
      <c r="H58" s="14">
        <v>0</v>
      </c>
      <c r="I58" s="2">
        <v>0</v>
      </c>
      <c r="J58" s="2">
        <v>0</v>
      </c>
      <c r="K58" s="2">
        <v>1</v>
      </c>
      <c r="L58" s="2">
        <v>1</v>
      </c>
      <c r="M58" s="2">
        <v>0</v>
      </c>
      <c r="N58" s="2">
        <v>0</v>
      </c>
      <c r="O58" s="2">
        <v>0</v>
      </c>
      <c r="P58" s="17">
        <v>4.5</v>
      </c>
      <c r="Q58" s="18">
        <v>0.7</v>
      </c>
    </row>
    <row r="59" spans="4:17" x14ac:dyDescent="0.25">
      <c r="D59" s="69"/>
      <c r="E59" s="35" t="s">
        <v>39</v>
      </c>
      <c r="F59" s="31"/>
      <c r="G59" s="25">
        <v>0</v>
      </c>
      <c r="H59" s="39">
        <v>0</v>
      </c>
      <c r="I59" s="6">
        <v>0</v>
      </c>
      <c r="J59" s="6">
        <v>0</v>
      </c>
      <c r="K59" s="6">
        <v>0</v>
      </c>
      <c r="L59" s="6">
        <v>0</v>
      </c>
      <c r="M59" s="6">
        <v>0</v>
      </c>
      <c r="N59" s="6">
        <v>0</v>
      </c>
      <c r="O59" s="6">
        <v>0</v>
      </c>
      <c r="P59" s="45">
        <v>0</v>
      </c>
      <c r="Q59" s="42">
        <v>0</v>
      </c>
    </row>
  </sheetData>
  <mergeCells count="7">
    <mergeCell ref="D34:D47"/>
    <mergeCell ref="D48:D59"/>
    <mergeCell ref="D8:F9"/>
    <mergeCell ref="D11:D18"/>
    <mergeCell ref="D19:D25"/>
    <mergeCell ref="D26:D27"/>
    <mergeCell ref="D28:D33"/>
  </mergeCells>
  <phoneticPr fontId="4"/>
  <pageMargins left="0.7" right="0.7" top="0.75" bottom="0.75" header="0.3" footer="0.3"/>
  <pageSetup paperSize="9" scale="63" pageOrder="overThenDown" orientation="landscape"/>
  <headerFooter>
    <oddFooter>&amp;CN(53)</oddFooter>
  </headerFooter>
  <rowBreaks count="1" manualBreakCount="1">
    <brk id="59" max="16383" man="1"/>
  </rowBreaks>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4:Q59"/>
  <sheetViews>
    <sheetView workbookViewId="0"/>
  </sheetViews>
  <sheetFormatPr defaultColWidth="8.8984375" defaultRowHeight="12.6" x14ac:dyDescent="0.25"/>
  <cols>
    <col min="1" max="1" width="3.59765625" style="24" customWidth="1"/>
    <col min="2" max="2" width="4.59765625" style="24" customWidth="1"/>
    <col min="3" max="4" width="7.59765625" style="24" customWidth="1"/>
    <col min="5" max="5" width="16.59765625" style="24" customWidth="1"/>
    <col min="6" max="6" width="5.59765625" style="24" customWidth="1"/>
    <col min="7" max="17" width="8.59765625" style="24" customWidth="1"/>
    <col min="18" max="16384" width="8.8984375" style="24"/>
  </cols>
  <sheetData>
    <row r="4" spans="2:17" x14ac:dyDescent="0.25">
      <c r="B4" s="32" t="str">
        <f xml:space="preserve"> HYPERLINK("#'目次'!B60", "[54]")</f>
        <v>[54]</v>
      </c>
      <c r="C4" s="19" t="s">
        <v>705</v>
      </c>
    </row>
    <row r="5" spans="2:17" x14ac:dyDescent="0.25">
      <c r="C5" s="24" t="s">
        <v>706</v>
      </c>
    </row>
    <row r="7" spans="2:17" x14ac:dyDescent="0.25">
      <c r="C7" s="19" t="s">
        <v>11</v>
      </c>
    </row>
    <row r="8" spans="2:17" x14ac:dyDescent="0.25">
      <c r="D8" s="63"/>
      <c r="E8" s="64"/>
      <c r="F8" s="64"/>
      <c r="G8" s="38" t="s">
        <v>12</v>
      </c>
      <c r="H8" s="33" t="s">
        <v>683</v>
      </c>
      <c r="I8" s="5" t="s">
        <v>684</v>
      </c>
      <c r="J8" s="5" t="s">
        <v>685</v>
      </c>
      <c r="K8" s="5" t="s">
        <v>686</v>
      </c>
      <c r="L8" s="5" t="s">
        <v>687</v>
      </c>
      <c r="M8" s="5" t="s">
        <v>688</v>
      </c>
      <c r="N8" s="5" t="s">
        <v>689</v>
      </c>
      <c r="O8" s="5" t="s">
        <v>231</v>
      </c>
      <c r="P8" s="5" t="s">
        <v>690</v>
      </c>
      <c r="Q8" s="29" t="s">
        <v>245</v>
      </c>
    </row>
    <row r="9" spans="2:17" x14ac:dyDescent="0.25">
      <c r="D9" s="65"/>
      <c r="E9" s="66"/>
      <c r="F9" s="66"/>
      <c r="G9" s="37"/>
      <c r="H9" s="34"/>
      <c r="I9" s="4"/>
      <c r="J9" s="4"/>
      <c r="K9" s="4"/>
      <c r="L9" s="4"/>
      <c r="M9" s="4"/>
      <c r="N9" s="4"/>
      <c r="O9" s="4"/>
      <c r="P9" s="4"/>
      <c r="Q9" s="26"/>
    </row>
    <row r="10" spans="2:17" x14ac:dyDescent="0.25">
      <c r="D10" s="30"/>
      <c r="E10" s="28" t="s">
        <v>12</v>
      </c>
      <c r="F10" s="36"/>
      <c r="G10" s="27">
        <v>233</v>
      </c>
      <c r="H10" s="3">
        <v>13</v>
      </c>
      <c r="I10" s="3">
        <v>15</v>
      </c>
      <c r="J10" s="3">
        <v>8</v>
      </c>
      <c r="K10" s="3">
        <v>13</v>
      </c>
      <c r="L10" s="3">
        <v>147</v>
      </c>
      <c r="M10" s="3">
        <v>25</v>
      </c>
      <c r="N10" s="3">
        <v>9</v>
      </c>
      <c r="O10" s="3">
        <v>3</v>
      </c>
      <c r="P10" s="44">
        <v>4.5999999999999996</v>
      </c>
      <c r="Q10" s="43">
        <v>1.4</v>
      </c>
    </row>
    <row r="11" spans="2:17" x14ac:dyDescent="0.25">
      <c r="D11" s="67" t="s">
        <v>21</v>
      </c>
      <c r="E11" s="10" t="s">
        <v>13</v>
      </c>
      <c r="F11" s="7"/>
      <c r="G11" s="11">
        <v>4</v>
      </c>
      <c r="H11" s="13">
        <v>1</v>
      </c>
      <c r="I11" s="1">
        <v>0</v>
      </c>
      <c r="J11" s="1">
        <v>0</v>
      </c>
      <c r="K11" s="1">
        <v>0</v>
      </c>
      <c r="L11" s="1">
        <v>3</v>
      </c>
      <c r="M11" s="1">
        <v>0</v>
      </c>
      <c r="N11" s="1">
        <v>0</v>
      </c>
      <c r="O11" s="1">
        <v>0</v>
      </c>
      <c r="P11" s="20">
        <v>4</v>
      </c>
      <c r="Q11" s="21">
        <v>2</v>
      </c>
    </row>
    <row r="12" spans="2:17" x14ac:dyDescent="0.25">
      <c r="D12" s="68"/>
      <c r="E12" s="8" t="s">
        <v>14</v>
      </c>
      <c r="F12" s="9"/>
      <c r="G12" s="12">
        <v>18</v>
      </c>
      <c r="H12" s="14">
        <v>0</v>
      </c>
      <c r="I12" s="2">
        <v>1</v>
      </c>
      <c r="J12" s="2">
        <v>0</v>
      </c>
      <c r="K12" s="2">
        <v>0</v>
      </c>
      <c r="L12" s="2">
        <v>11</v>
      </c>
      <c r="M12" s="2">
        <v>6</v>
      </c>
      <c r="N12" s="2">
        <v>0</v>
      </c>
      <c r="O12" s="2">
        <v>0</v>
      </c>
      <c r="P12" s="17">
        <v>5.2</v>
      </c>
      <c r="Q12" s="18">
        <v>0.9</v>
      </c>
    </row>
    <row r="13" spans="2:17" x14ac:dyDescent="0.25">
      <c r="D13" s="68"/>
      <c r="E13" s="8" t="s">
        <v>15</v>
      </c>
      <c r="F13" s="9"/>
      <c r="G13" s="12">
        <v>61</v>
      </c>
      <c r="H13" s="14">
        <v>3</v>
      </c>
      <c r="I13" s="2">
        <v>5</v>
      </c>
      <c r="J13" s="2">
        <v>3</v>
      </c>
      <c r="K13" s="2">
        <v>5</v>
      </c>
      <c r="L13" s="2">
        <v>41</v>
      </c>
      <c r="M13" s="2">
        <v>3</v>
      </c>
      <c r="N13" s="2">
        <v>0</v>
      </c>
      <c r="O13" s="2">
        <v>1</v>
      </c>
      <c r="P13" s="17">
        <v>4.4000000000000004</v>
      </c>
      <c r="Q13" s="18">
        <v>1.3</v>
      </c>
    </row>
    <row r="14" spans="2:17" x14ac:dyDescent="0.25">
      <c r="D14" s="68"/>
      <c r="E14" s="8" t="s">
        <v>16</v>
      </c>
      <c r="F14" s="9"/>
      <c r="G14" s="12">
        <v>39</v>
      </c>
      <c r="H14" s="14">
        <v>1</v>
      </c>
      <c r="I14" s="2">
        <v>1</v>
      </c>
      <c r="J14" s="2">
        <v>1</v>
      </c>
      <c r="K14" s="2">
        <v>1</v>
      </c>
      <c r="L14" s="2">
        <v>29</v>
      </c>
      <c r="M14" s="2">
        <v>3</v>
      </c>
      <c r="N14" s="2">
        <v>3</v>
      </c>
      <c r="O14" s="2">
        <v>0</v>
      </c>
      <c r="P14" s="17">
        <v>5</v>
      </c>
      <c r="Q14" s="18">
        <v>1.1000000000000001</v>
      </c>
    </row>
    <row r="15" spans="2:17" x14ac:dyDescent="0.25">
      <c r="D15" s="68"/>
      <c r="E15" s="8" t="s">
        <v>17</v>
      </c>
      <c r="F15" s="9"/>
      <c r="G15" s="12">
        <v>27</v>
      </c>
      <c r="H15" s="14">
        <v>2</v>
      </c>
      <c r="I15" s="2">
        <v>1</v>
      </c>
      <c r="J15" s="2">
        <v>2</v>
      </c>
      <c r="K15" s="2">
        <v>2</v>
      </c>
      <c r="L15" s="2">
        <v>18</v>
      </c>
      <c r="M15" s="2">
        <v>1</v>
      </c>
      <c r="N15" s="2">
        <v>1</v>
      </c>
      <c r="O15" s="2">
        <v>0</v>
      </c>
      <c r="P15" s="17">
        <v>4.5</v>
      </c>
      <c r="Q15" s="18">
        <v>1.4</v>
      </c>
    </row>
    <row r="16" spans="2:17" x14ac:dyDescent="0.25">
      <c r="D16" s="68"/>
      <c r="E16" s="8" t="s">
        <v>18</v>
      </c>
      <c r="F16" s="9"/>
      <c r="G16" s="12">
        <v>14</v>
      </c>
      <c r="H16" s="14">
        <v>1</v>
      </c>
      <c r="I16" s="2">
        <v>0</v>
      </c>
      <c r="J16" s="2">
        <v>0</v>
      </c>
      <c r="K16" s="2">
        <v>0</v>
      </c>
      <c r="L16" s="2">
        <v>9</v>
      </c>
      <c r="M16" s="2">
        <v>4</v>
      </c>
      <c r="N16" s="2">
        <v>0</v>
      </c>
      <c r="O16" s="2">
        <v>0</v>
      </c>
      <c r="P16" s="17">
        <v>5</v>
      </c>
      <c r="Q16" s="18">
        <v>1.2</v>
      </c>
    </row>
    <row r="17" spans="4:17" x14ac:dyDescent="0.25">
      <c r="D17" s="68"/>
      <c r="E17" s="8" t="s">
        <v>19</v>
      </c>
      <c r="F17" s="9"/>
      <c r="G17" s="12">
        <v>11</v>
      </c>
      <c r="H17" s="14">
        <v>0</v>
      </c>
      <c r="I17" s="2">
        <v>1</v>
      </c>
      <c r="J17" s="2">
        <v>1</v>
      </c>
      <c r="K17" s="2">
        <v>1</v>
      </c>
      <c r="L17" s="2">
        <v>5</v>
      </c>
      <c r="M17" s="2">
        <v>1</v>
      </c>
      <c r="N17" s="2">
        <v>1</v>
      </c>
      <c r="O17" s="2">
        <v>1</v>
      </c>
      <c r="P17" s="17">
        <v>4.7</v>
      </c>
      <c r="Q17" s="18">
        <v>1.4</v>
      </c>
    </row>
    <row r="18" spans="4:17" x14ac:dyDescent="0.25">
      <c r="D18" s="68"/>
      <c r="E18" s="8" t="s">
        <v>20</v>
      </c>
      <c r="F18" s="9"/>
      <c r="G18" s="12">
        <v>59</v>
      </c>
      <c r="H18" s="14">
        <v>5</v>
      </c>
      <c r="I18" s="2">
        <v>6</v>
      </c>
      <c r="J18" s="2">
        <v>1</v>
      </c>
      <c r="K18" s="2">
        <v>4</v>
      </c>
      <c r="L18" s="2">
        <v>31</v>
      </c>
      <c r="M18" s="2">
        <v>7</v>
      </c>
      <c r="N18" s="2">
        <v>4</v>
      </c>
      <c r="O18" s="2">
        <v>1</v>
      </c>
      <c r="P18" s="17">
        <v>4.5</v>
      </c>
      <c r="Q18" s="18">
        <v>1.6</v>
      </c>
    </row>
    <row r="19" spans="4:17" x14ac:dyDescent="0.25">
      <c r="D19" s="67" t="s">
        <v>22</v>
      </c>
      <c r="E19" s="10" t="s">
        <v>23</v>
      </c>
      <c r="F19" s="7"/>
      <c r="G19" s="11">
        <v>31</v>
      </c>
      <c r="H19" s="13">
        <v>2</v>
      </c>
      <c r="I19" s="1">
        <v>3</v>
      </c>
      <c r="J19" s="1">
        <v>0</v>
      </c>
      <c r="K19" s="1">
        <v>1</v>
      </c>
      <c r="L19" s="1">
        <v>18</v>
      </c>
      <c r="M19" s="1">
        <v>7</v>
      </c>
      <c r="N19" s="1">
        <v>0</v>
      </c>
      <c r="O19" s="1">
        <v>0</v>
      </c>
      <c r="P19" s="20">
        <v>4.5999999999999996</v>
      </c>
      <c r="Q19" s="21">
        <v>1.5</v>
      </c>
    </row>
    <row r="20" spans="4:17" x14ac:dyDescent="0.25">
      <c r="D20" s="68"/>
      <c r="E20" s="8" t="s">
        <v>24</v>
      </c>
      <c r="F20" s="9"/>
      <c r="G20" s="12">
        <v>2</v>
      </c>
      <c r="H20" s="14">
        <v>0</v>
      </c>
      <c r="I20" s="2">
        <v>0</v>
      </c>
      <c r="J20" s="2">
        <v>0</v>
      </c>
      <c r="K20" s="2">
        <v>0</v>
      </c>
      <c r="L20" s="2">
        <v>2</v>
      </c>
      <c r="M20" s="2">
        <v>0</v>
      </c>
      <c r="N20" s="2">
        <v>0</v>
      </c>
      <c r="O20" s="2">
        <v>0</v>
      </c>
      <c r="P20" s="17">
        <v>5</v>
      </c>
      <c r="Q20" s="18">
        <v>0</v>
      </c>
    </row>
    <row r="21" spans="4:17" x14ac:dyDescent="0.25">
      <c r="D21" s="68"/>
      <c r="E21" s="8" t="s">
        <v>25</v>
      </c>
      <c r="F21" s="9"/>
      <c r="G21" s="12">
        <v>29</v>
      </c>
      <c r="H21" s="14">
        <v>2</v>
      </c>
      <c r="I21" s="2">
        <v>3</v>
      </c>
      <c r="J21" s="2">
        <v>0</v>
      </c>
      <c r="K21" s="2">
        <v>1</v>
      </c>
      <c r="L21" s="2">
        <v>16</v>
      </c>
      <c r="M21" s="2">
        <v>7</v>
      </c>
      <c r="N21" s="2">
        <v>0</v>
      </c>
      <c r="O21" s="2">
        <v>0</v>
      </c>
      <c r="P21" s="17">
        <v>4.5999999999999996</v>
      </c>
      <c r="Q21" s="18">
        <v>1.5</v>
      </c>
    </row>
    <row r="22" spans="4:17" x14ac:dyDescent="0.25">
      <c r="D22" s="68"/>
      <c r="E22" s="8" t="s">
        <v>26</v>
      </c>
      <c r="F22" s="9"/>
      <c r="G22" s="12">
        <v>172</v>
      </c>
      <c r="H22" s="14">
        <v>10</v>
      </c>
      <c r="I22" s="2">
        <v>11</v>
      </c>
      <c r="J22" s="2">
        <v>6</v>
      </c>
      <c r="K22" s="2">
        <v>8</v>
      </c>
      <c r="L22" s="2">
        <v>112</v>
      </c>
      <c r="M22" s="2">
        <v>15</v>
      </c>
      <c r="N22" s="2">
        <v>7</v>
      </c>
      <c r="O22" s="2">
        <v>3</v>
      </c>
      <c r="P22" s="17">
        <v>4.5999999999999996</v>
      </c>
      <c r="Q22" s="18">
        <v>1.4</v>
      </c>
    </row>
    <row r="23" spans="4:17" x14ac:dyDescent="0.25">
      <c r="D23" s="68"/>
      <c r="E23" s="8" t="s">
        <v>27</v>
      </c>
      <c r="F23" s="9"/>
      <c r="G23" s="12">
        <v>106</v>
      </c>
      <c r="H23" s="14">
        <v>7</v>
      </c>
      <c r="I23" s="2">
        <v>4</v>
      </c>
      <c r="J23" s="2">
        <v>3</v>
      </c>
      <c r="K23" s="2">
        <v>4</v>
      </c>
      <c r="L23" s="2">
        <v>73</v>
      </c>
      <c r="M23" s="2">
        <v>11</v>
      </c>
      <c r="N23" s="2">
        <v>3</v>
      </c>
      <c r="O23" s="2">
        <v>1</v>
      </c>
      <c r="P23" s="17">
        <v>4.7</v>
      </c>
      <c r="Q23" s="18">
        <v>1.3</v>
      </c>
    </row>
    <row r="24" spans="4:17" x14ac:dyDescent="0.25">
      <c r="D24" s="68"/>
      <c r="E24" s="8" t="s">
        <v>28</v>
      </c>
      <c r="F24" s="9"/>
      <c r="G24" s="12">
        <v>66</v>
      </c>
      <c r="H24" s="14">
        <v>3</v>
      </c>
      <c r="I24" s="2">
        <v>7</v>
      </c>
      <c r="J24" s="2">
        <v>3</v>
      </c>
      <c r="K24" s="2">
        <v>4</v>
      </c>
      <c r="L24" s="2">
        <v>39</v>
      </c>
      <c r="M24" s="2">
        <v>4</v>
      </c>
      <c r="N24" s="2">
        <v>4</v>
      </c>
      <c r="O24" s="2">
        <v>2</v>
      </c>
      <c r="P24" s="17">
        <v>4.5</v>
      </c>
      <c r="Q24" s="18">
        <v>1.4</v>
      </c>
    </row>
    <row r="25" spans="4:17" x14ac:dyDescent="0.25">
      <c r="D25" s="68"/>
      <c r="E25" s="8" t="s">
        <v>29</v>
      </c>
      <c r="F25" s="9"/>
      <c r="G25" s="12">
        <v>30</v>
      </c>
      <c r="H25" s="14">
        <v>1</v>
      </c>
      <c r="I25" s="2">
        <v>1</v>
      </c>
      <c r="J25" s="2">
        <v>2</v>
      </c>
      <c r="K25" s="2">
        <v>4</v>
      </c>
      <c r="L25" s="2">
        <v>17</v>
      </c>
      <c r="M25" s="2">
        <v>3</v>
      </c>
      <c r="N25" s="2">
        <v>2</v>
      </c>
      <c r="O25" s="2">
        <v>0</v>
      </c>
      <c r="P25" s="17">
        <v>4.7</v>
      </c>
      <c r="Q25" s="18">
        <v>1.3</v>
      </c>
    </row>
    <row r="26" spans="4:17" x14ac:dyDescent="0.25">
      <c r="D26" s="67" t="s">
        <v>30</v>
      </c>
      <c r="E26" s="10" t="s">
        <v>31</v>
      </c>
      <c r="F26" s="7"/>
      <c r="G26" s="11">
        <v>121</v>
      </c>
      <c r="H26" s="13">
        <v>5</v>
      </c>
      <c r="I26" s="1">
        <v>11</v>
      </c>
      <c r="J26" s="1">
        <v>3</v>
      </c>
      <c r="K26" s="1">
        <v>5</v>
      </c>
      <c r="L26" s="1">
        <v>80</v>
      </c>
      <c r="M26" s="1">
        <v>11</v>
      </c>
      <c r="N26" s="1">
        <v>5</v>
      </c>
      <c r="O26" s="1">
        <v>1</v>
      </c>
      <c r="P26" s="20">
        <v>4.5999999999999996</v>
      </c>
      <c r="Q26" s="21">
        <v>1.3</v>
      </c>
    </row>
    <row r="27" spans="4:17" x14ac:dyDescent="0.25">
      <c r="D27" s="68"/>
      <c r="E27" s="8" t="s">
        <v>32</v>
      </c>
      <c r="F27" s="9"/>
      <c r="G27" s="12">
        <v>112</v>
      </c>
      <c r="H27" s="14">
        <v>8</v>
      </c>
      <c r="I27" s="2">
        <v>4</v>
      </c>
      <c r="J27" s="2">
        <v>5</v>
      </c>
      <c r="K27" s="2">
        <v>8</v>
      </c>
      <c r="L27" s="2">
        <v>67</v>
      </c>
      <c r="M27" s="2">
        <v>14</v>
      </c>
      <c r="N27" s="2">
        <v>4</v>
      </c>
      <c r="O27" s="2">
        <v>2</v>
      </c>
      <c r="P27" s="17">
        <v>4.5999999999999996</v>
      </c>
      <c r="Q27" s="18">
        <v>1.4</v>
      </c>
    </row>
    <row r="28" spans="4:17" x14ac:dyDescent="0.25">
      <c r="D28" s="67" t="s">
        <v>33</v>
      </c>
      <c r="E28" s="10" t="s">
        <v>34</v>
      </c>
      <c r="F28" s="7"/>
      <c r="G28" s="11">
        <v>73</v>
      </c>
      <c r="H28" s="13">
        <v>8</v>
      </c>
      <c r="I28" s="1">
        <v>11</v>
      </c>
      <c r="J28" s="1">
        <v>5</v>
      </c>
      <c r="K28" s="1">
        <v>6</v>
      </c>
      <c r="L28" s="1">
        <v>33</v>
      </c>
      <c r="M28" s="1">
        <v>3</v>
      </c>
      <c r="N28" s="1">
        <v>6</v>
      </c>
      <c r="O28" s="1">
        <v>1</v>
      </c>
      <c r="P28" s="20">
        <v>4.0999999999999996</v>
      </c>
      <c r="Q28" s="21">
        <v>1.8</v>
      </c>
    </row>
    <row r="29" spans="4:17" x14ac:dyDescent="0.25">
      <c r="D29" s="68"/>
      <c r="E29" s="8" t="s">
        <v>35</v>
      </c>
      <c r="F29" s="9"/>
      <c r="G29" s="12">
        <v>86</v>
      </c>
      <c r="H29" s="14">
        <v>4</v>
      </c>
      <c r="I29" s="2">
        <v>1</v>
      </c>
      <c r="J29" s="2">
        <v>1</v>
      </c>
      <c r="K29" s="2">
        <v>1</v>
      </c>
      <c r="L29" s="2">
        <v>61</v>
      </c>
      <c r="M29" s="2">
        <v>15</v>
      </c>
      <c r="N29" s="2">
        <v>1</v>
      </c>
      <c r="O29" s="2">
        <v>2</v>
      </c>
      <c r="P29" s="17">
        <v>4.9000000000000004</v>
      </c>
      <c r="Q29" s="18">
        <v>1.1000000000000001</v>
      </c>
    </row>
    <row r="30" spans="4:17" x14ac:dyDescent="0.25">
      <c r="D30" s="68"/>
      <c r="E30" s="8" t="s">
        <v>36</v>
      </c>
      <c r="F30" s="9"/>
      <c r="G30" s="12">
        <v>44</v>
      </c>
      <c r="H30" s="14">
        <v>0</v>
      </c>
      <c r="I30" s="2">
        <v>3</v>
      </c>
      <c r="J30" s="2">
        <v>1</v>
      </c>
      <c r="K30" s="2">
        <v>4</v>
      </c>
      <c r="L30" s="2">
        <v>33</v>
      </c>
      <c r="M30" s="2">
        <v>3</v>
      </c>
      <c r="N30" s="2">
        <v>0</v>
      </c>
      <c r="O30" s="2">
        <v>0</v>
      </c>
      <c r="P30" s="17">
        <v>4.7</v>
      </c>
      <c r="Q30" s="18">
        <v>0.9</v>
      </c>
    </row>
    <row r="31" spans="4:17" x14ac:dyDescent="0.25">
      <c r="D31" s="68"/>
      <c r="E31" s="8" t="s">
        <v>37</v>
      </c>
      <c r="F31" s="9"/>
      <c r="G31" s="12">
        <v>3</v>
      </c>
      <c r="H31" s="14">
        <v>0</v>
      </c>
      <c r="I31" s="2">
        <v>0</v>
      </c>
      <c r="J31" s="2">
        <v>1</v>
      </c>
      <c r="K31" s="2">
        <v>0</v>
      </c>
      <c r="L31" s="2">
        <v>1</v>
      </c>
      <c r="M31" s="2">
        <v>1</v>
      </c>
      <c r="N31" s="2">
        <v>0</v>
      </c>
      <c r="O31" s="2">
        <v>0</v>
      </c>
      <c r="P31" s="17">
        <v>4.7</v>
      </c>
      <c r="Q31" s="18">
        <v>1.5</v>
      </c>
    </row>
    <row r="32" spans="4:17" x14ac:dyDescent="0.25">
      <c r="D32" s="68"/>
      <c r="E32" s="8" t="s">
        <v>38</v>
      </c>
      <c r="F32" s="9"/>
      <c r="G32" s="12">
        <v>27</v>
      </c>
      <c r="H32" s="14">
        <v>1</v>
      </c>
      <c r="I32" s="2">
        <v>0</v>
      </c>
      <c r="J32" s="2">
        <v>0</v>
      </c>
      <c r="K32" s="2">
        <v>2</v>
      </c>
      <c r="L32" s="2">
        <v>19</v>
      </c>
      <c r="M32" s="2">
        <v>3</v>
      </c>
      <c r="N32" s="2">
        <v>2</v>
      </c>
      <c r="O32" s="2">
        <v>0</v>
      </c>
      <c r="P32" s="17">
        <v>5</v>
      </c>
      <c r="Q32" s="18">
        <v>1.1000000000000001</v>
      </c>
    </row>
    <row r="33" spans="4:17" x14ac:dyDescent="0.25">
      <c r="D33" s="68"/>
      <c r="E33" s="8" t="s">
        <v>39</v>
      </c>
      <c r="F33" s="9"/>
      <c r="G33" s="12">
        <v>0</v>
      </c>
      <c r="H33" s="14">
        <v>0</v>
      </c>
      <c r="I33" s="2">
        <v>0</v>
      </c>
      <c r="J33" s="2">
        <v>0</v>
      </c>
      <c r="K33" s="2">
        <v>0</v>
      </c>
      <c r="L33" s="2">
        <v>0</v>
      </c>
      <c r="M33" s="2">
        <v>0</v>
      </c>
      <c r="N33" s="2">
        <v>0</v>
      </c>
      <c r="O33" s="2">
        <v>0</v>
      </c>
      <c r="P33" s="23">
        <v>0</v>
      </c>
      <c r="Q33" s="22">
        <v>0</v>
      </c>
    </row>
    <row r="34" spans="4:17" x14ac:dyDescent="0.25">
      <c r="D34" s="67" t="s">
        <v>40</v>
      </c>
      <c r="E34" s="10" t="s">
        <v>41</v>
      </c>
      <c r="F34" s="7"/>
      <c r="G34" s="11">
        <v>121</v>
      </c>
      <c r="H34" s="13">
        <v>5</v>
      </c>
      <c r="I34" s="1">
        <v>11</v>
      </c>
      <c r="J34" s="1">
        <v>3</v>
      </c>
      <c r="K34" s="1">
        <v>5</v>
      </c>
      <c r="L34" s="1">
        <v>80</v>
      </c>
      <c r="M34" s="1">
        <v>11</v>
      </c>
      <c r="N34" s="1">
        <v>5</v>
      </c>
      <c r="O34" s="1">
        <v>1</v>
      </c>
      <c r="P34" s="20">
        <v>4.5999999999999996</v>
      </c>
      <c r="Q34" s="21">
        <v>1.3</v>
      </c>
    </row>
    <row r="35" spans="4:17" x14ac:dyDescent="0.25">
      <c r="D35" s="68"/>
      <c r="E35" s="8" t="s">
        <v>34</v>
      </c>
      <c r="F35" s="9"/>
      <c r="G35" s="12">
        <v>42</v>
      </c>
      <c r="H35" s="14">
        <v>4</v>
      </c>
      <c r="I35" s="2">
        <v>9</v>
      </c>
      <c r="J35" s="2">
        <v>1</v>
      </c>
      <c r="K35" s="2">
        <v>2</v>
      </c>
      <c r="L35" s="2">
        <v>20</v>
      </c>
      <c r="M35" s="2">
        <v>2</v>
      </c>
      <c r="N35" s="2">
        <v>4</v>
      </c>
      <c r="O35" s="2">
        <v>0</v>
      </c>
      <c r="P35" s="17">
        <v>4.0999999999999996</v>
      </c>
      <c r="Q35" s="18">
        <v>1.8</v>
      </c>
    </row>
    <row r="36" spans="4:17" x14ac:dyDescent="0.25">
      <c r="D36" s="68"/>
      <c r="E36" s="8" t="s">
        <v>35</v>
      </c>
      <c r="F36" s="9"/>
      <c r="G36" s="12">
        <v>43</v>
      </c>
      <c r="H36" s="14">
        <v>1</v>
      </c>
      <c r="I36" s="2">
        <v>1</v>
      </c>
      <c r="J36" s="2">
        <v>1</v>
      </c>
      <c r="K36" s="2">
        <v>0</v>
      </c>
      <c r="L36" s="2">
        <v>32</v>
      </c>
      <c r="M36" s="2">
        <v>6</v>
      </c>
      <c r="N36" s="2">
        <v>1</v>
      </c>
      <c r="O36" s="2">
        <v>1</v>
      </c>
      <c r="P36" s="17">
        <v>5</v>
      </c>
      <c r="Q36" s="18">
        <v>1</v>
      </c>
    </row>
    <row r="37" spans="4:17" x14ac:dyDescent="0.25">
      <c r="D37" s="68"/>
      <c r="E37" s="8" t="s">
        <v>36</v>
      </c>
      <c r="F37" s="9"/>
      <c r="G37" s="12">
        <v>20</v>
      </c>
      <c r="H37" s="14">
        <v>0</v>
      </c>
      <c r="I37" s="2">
        <v>1</v>
      </c>
      <c r="J37" s="2">
        <v>1</v>
      </c>
      <c r="K37" s="2">
        <v>2</v>
      </c>
      <c r="L37" s="2">
        <v>15</v>
      </c>
      <c r="M37" s="2">
        <v>1</v>
      </c>
      <c r="N37" s="2">
        <v>0</v>
      </c>
      <c r="O37" s="2">
        <v>0</v>
      </c>
      <c r="P37" s="17">
        <v>4.7</v>
      </c>
      <c r="Q37" s="18">
        <v>0.9</v>
      </c>
    </row>
    <row r="38" spans="4:17" x14ac:dyDescent="0.25">
      <c r="D38" s="68"/>
      <c r="E38" s="8" t="s">
        <v>38</v>
      </c>
      <c r="F38" s="9"/>
      <c r="G38" s="12">
        <v>14</v>
      </c>
      <c r="H38" s="14">
        <v>0</v>
      </c>
      <c r="I38" s="2">
        <v>0</v>
      </c>
      <c r="J38" s="2">
        <v>0</v>
      </c>
      <c r="K38" s="2">
        <v>1</v>
      </c>
      <c r="L38" s="2">
        <v>12</v>
      </c>
      <c r="M38" s="2">
        <v>1</v>
      </c>
      <c r="N38" s="2">
        <v>0</v>
      </c>
      <c r="O38" s="2">
        <v>0</v>
      </c>
      <c r="P38" s="17">
        <v>5</v>
      </c>
      <c r="Q38" s="18">
        <v>0.4</v>
      </c>
    </row>
    <row r="39" spans="4:17" x14ac:dyDescent="0.25">
      <c r="D39" s="68"/>
      <c r="E39" s="8" t="s">
        <v>37</v>
      </c>
      <c r="F39" s="9"/>
      <c r="G39" s="12">
        <v>2</v>
      </c>
      <c r="H39" s="14">
        <v>0</v>
      </c>
      <c r="I39" s="2">
        <v>0</v>
      </c>
      <c r="J39" s="2">
        <v>0</v>
      </c>
      <c r="K39" s="2">
        <v>0</v>
      </c>
      <c r="L39" s="2">
        <v>1</v>
      </c>
      <c r="M39" s="2">
        <v>1</v>
      </c>
      <c r="N39" s="2">
        <v>0</v>
      </c>
      <c r="O39" s="2">
        <v>0</v>
      </c>
      <c r="P39" s="17">
        <v>5.5</v>
      </c>
      <c r="Q39" s="18">
        <v>0.7</v>
      </c>
    </row>
    <row r="40" spans="4:17" x14ac:dyDescent="0.25">
      <c r="D40" s="68"/>
      <c r="E40" s="8" t="s">
        <v>39</v>
      </c>
      <c r="F40" s="9"/>
      <c r="G40" s="12">
        <v>0</v>
      </c>
      <c r="H40" s="14">
        <v>0</v>
      </c>
      <c r="I40" s="2">
        <v>0</v>
      </c>
      <c r="J40" s="2">
        <v>0</v>
      </c>
      <c r="K40" s="2">
        <v>0</v>
      </c>
      <c r="L40" s="2">
        <v>0</v>
      </c>
      <c r="M40" s="2">
        <v>0</v>
      </c>
      <c r="N40" s="2">
        <v>0</v>
      </c>
      <c r="O40" s="2">
        <v>0</v>
      </c>
      <c r="P40" s="23">
        <v>0</v>
      </c>
      <c r="Q40" s="22">
        <v>0</v>
      </c>
    </row>
    <row r="41" spans="4:17" x14ac:dyDescent="0.25">
      <c r="D41" s="68"/>
      <c r="E41" s="8" t="s">
        <v>42</v>
      </c>
      <c r="F41" s="9"/>
      <c r="G41" s="12">
        <v>112</v>
      </c>
      <c r="H41" s="14">
        <v>8</v>
      </c>
      <c r="I41" s="2">
        <v>4</v>
      </c>
      <c r="J41" s="2">
        <v>5</v>
      </c>
      <c r="K41" s="2">
        <v>8</v>
      </c>
      <c r="L41" s="2">
        <v>67</v>
      </c>
      <c r="M41" s="2">
        <v>14</v>
      </c>
      <c r="N41" s="2">
        <v>4</v>
      </c>
      <c r="O41" s="2">
        <v>2</v>
      </c>
      <c r="P41" s="17">
        <v>4.5999999999999996</v>
      </c>
      <c r="Q41" s="18">
        <v>1.4</v>
      </c>
    </row>
    <row r="42" spans="4:17" x14ac:dyDescent="0.25">
      <c r="D42" s="68"/>
      <c r="E42" s="8" t="s">
        <v>34</v>
      </c>
      <c r="F42" s="9"/>
      <c r="G42" s="12">
        <v>31</v>
      </c>
      <c r="H42" s="14">
        <v>4</v>
      </c>
      <c r="I42" s="2">
        <v>2</v>
      </c>
      <c r="J42" s="2">
        <v>4</v>
      </c>
      <c r="K42" s="2">
        <v>4</v>
      </c>
      <c r="L42" s="2">
        <v>13</v>
      </c>
      <c r="M42" s="2">
        <v>1</v>
      </c>
      <c r="N42" s="2">
        <v>2</v>
      </c>
      <c r="O42" s="2">
        <v>1</v>
      </c>
      <c r="P42" s="17">
        <v>4</v>
      </c>
      <c r="Q42" s="18">
        <v>1.7</v>
      </c>
    </row>
    <row r="43" spans="4:17" x14ac:dyDescent="0.25">
      <c r="D43" s="68"/>
      <c r="E43" s="8" t="s">
        <v>35</v>
      </c>
      <c r="F43" s="9"/>
      <c r="G43" s="12">
        <v>43</v>
      </c>
      <c r="H43" s="14">
        <v>3</v>
      </c>
      <c r="I43" s="2">
        <v>0</v>
      </c>
      <c r="J43" s="2">
        <v>0</v>
      </c>
      <c r="K43" s="2">
        <v>1</v>
      </c>
      <c r="L43" s="2">
        <v>29</v>
      </c>
      <c r="M43" s="2">
        <v>9</v>
      </c>
      <c r="N43" s="2">
        <v>0</v>
      </c>
      <c r="O43" s="2">
        <v>1</v>
      </c>
      <c r="P43" s="17">
        <v>4.9000000000000004</v>
      </c>
      <c r="Q43" s="18">
        <v>1.2</v>
      </c>
    </row>
    <row r="44" spans="4:17" x14ac:dyDescent="0.25">
      <c r="D44" s="68"/>
      <c r="E44" s="8" t="s">
        <v>36</v>
      </c>
      <c r="F44" s="9"/>
      <c r="G44" s="12">
        <v>24</v>
      </c>
      <c r="H44" s="14">
        <v>0</v>
      </c>
      <c r="I44" s="2">
        <v>2</v>
      </c>
      <c r="J44" s="2">
        <v>0</v>
      </c>
      <c r="K44" s="2">
        <v>2</v>
      </c>
      <c r="L44" s="2">
        <v>18</v>
      </c>
      <c r="M44" s="2">
        <v>2</v>
      </c>
      <c r="N44" s="2">
        <v>0</v>
      </c>
      <c r="O44" s="2">
        <v>0</v>
      </c>
      <c r="P44" s="17">
        <v>4.8</v>
      </c>
      <c r="Q44" s="18">
        <v>0.9</v>
      </c>
    </row>
    <row r="45" spans="4:17" x14ac:dyDescent="0.25">
      <c r="D45" s="68"/>
      <c r="E45" s="8" t="s">
        <v>38</v>
      </c>
      <c r="F45" s="9"/>
      <c r="G45" s="12">
        <v>13</v>
      </c>
      <c r="H45" s="14">
        <v>1</v>
      </c>
      <c r="I45" s="2">
        <v>0</v>
      </c>
      <c r="J45" s="2">
        <v>0</v>
      </c>
      <c r="K45" s="2">
        <v>1</v>
      </c>
      <c r="L45" s="2">
        <v>7</v>
      </c>
      <c r="M45" s="2">
        <v>2</v>
      </c>
      <c r="N45" s="2">
        <v>2</v>
      </c>
      <c r="O45" s="2">
        <v>0</v>
      </c>
      <c r="P45" s="17">
        <v>5.0999999999999996</v>
      </c>
      <c r="Q45" s="18">
        <v>1.5</v>
      </c>
    </row>
    <row r="46" spans="4:17" x14ac:dyDescent="0.25">
      <c r="D46" s="68"/>
      <c r="E46" s="8" t="s">
        <v>37</v>
      </c>
      <c r="F46" s="9"/>
      <c r="G46" s="12">
        <v>1</v>
      </c>
      <c r="H46" s="14">
        <v>0</v>
      </c>
      <c r="I46" s="2">
        <v>0</v>
      </c>
      <c r="J46" s="2">
        <v>1</v>
      </c>
      <c r="K46" s="2">
        <v>0</v>
      </c>
      <c r="L46" s="2">
        <v>0</v>
      </c>
      <c r="M46" s="2">
        <v>0</v>
      </c>
      <c r="N46" s="2">
        <v>0</v>
      </c>
      <c r="O46" s="2">
        <v>0</v>
      </c>
      <c r="P46" s="17">
        <v>3</v>
      </c>
      <c r="Q46" s="18">
        <v>0</v>
      </c>
    </row>
    <row r="47" spans="4:17" x14ac:dyDescent="0.25">
      <c r="D47" s="68"/>
      <c r="E47" s="8" t="s">
        <v>39</v>
      </c>
      <c r="F47" s="9"/>
      <c r="G47" s="12">
        <v>0</v>
      </c>
      <c r="H47" s="14">
        <v>0</v>
      </c>
      <c r="I47" s="2">
        <v>0</v>
      </c>
      <c r="J47" s="2">
        <v>0</v>
      </c>
      <c r="K47" s="2">
        <v>0</v>
      </c>
      <c r="L47" s="2">
        <v>0</v>
      </c>
      <c r="M47" s="2">
        <v>0</v>
      </c>
      <c r="N47" s="2">
        <v>0</v>
      </c>
      <c r="O47" s="2">
        <v>0</v>
      </c>
      <c r="P47" s="23">
        <v>0</v>
      </c>
      <c r="Q47" s="22">
        <v>0</v>
      </c>
    </row>
    <row r="48" spans="4:17" x14ac:dyDescent="0.25">
      <c r="D48" s="67" t="s">
        <v>43</v>
      </c>
      <c r="E48" s="10" t="s">
        <v>44</v>
      </c>
      <c r="F48" s="7"/>
      <c r="G48" s="11">
        <v>157</v>
      </c>
      <c r="H48" s="13">
        <v>5</v>
      </c>
      <c r="I48" s="1">
        <v>4</v>
      </c>
      <c r="J48" s="1">
        <v>2</v>
      </c>
      <c r="K48" s="1">
        <v>7</v>
      </c>
      <c r="L48" s="1">
        <v>113</v>
      </c>
      <c r="M48" s="1">
        <v>21</v>
      </c>
      <c r="N48" s="1">
        <v>3</v>
      </c>
      <c r="O48" s="1">
        <v>2</v>
      </c>
      <c r="P48" s="20">
        <v>4.9000000000000004</v>
      </c>
      <c r="Q48" s="21">
        <v>1</v>
      </c>
    </row>
    <row r="49" spans="4:17" x14ac:dyDescent="0.25">
      <c r="D49" s="68"/>
      <c r="E49" s="8" t="s">
        <v>45</v>
      </c>
      <c r="F49" s="9"/>
      <c r="G49" s="12">
        <v>69</v>
      </c>
      <c r="H49" s="14">
        <v>1</v>
      </c>
      <c r="I49" s="2">
        <v>2</v>
      </c>
      <c r="J49" s="2">
        <v>0</v>
      </c>
      <c r="K49" s="2">
        <v>4</v>
      </c>
      <c r="L49" s="2">
        <v>48</v>
      </c>
      <c r="M49" s="2">
        <v>11</v>
      </c>
      <c r="N49" s="2">
        <v>3</v>
      </c>
      <c r="O49" s="2">
        <v>0</v>
      </c>
      <c r="P49" s="17">
        <v>5</v>
      </c>
      <c r="Q49" s="18">
        <v>0.9</v>
      </c>
    </row>
    <row r="50" spans="4:17" x14ac:dyDescent="0.25">
      <c r="D50" s="68"/>
      <c r="E50" s="8" t="s">
        <v>46</v>
      </c>
      <c r="F50" s="9"/>
      <c r="G50" s="12">
        <v>88</v>
      </c>
      <c r="H50" s="14">
        <v>4</v>
      </c>
      <c r="I50" s="2">
        <v>2</v>
      </c>
      <c r="J50" s="2">
        <v>2</v>
      </c>
      <c r="K50" s="2">
        <v>3</v>
      </c>
      <c r="L50" s="2">
        <v>65</v>
      </c>
      <c r="M50" s="2">
        <v>10</v>
      </c>
      <c r="N50" s="2">
        <v>0</v>
      </c>
      <c r="O50" s="2">
        <v>2</v>
      </c>
      <c r="P50" s="17">
        <v>4.8</v>
      </c>
      <c r="Q50" s="18">
        <v>1.1000000000000001</v>
      </c>
    </row>
    <row r="51" spans="4:17" x14ac:dyDescent="0.25">
      <c r="D51" s="68"/>
      <c r="E51" s="8" t="s">
        <v>47</v>
      </c>
      <c r="F51" s="9"/>
      <c r="G51" s="12">
        <v>73</v>
      </c>
      <c r="H51" s="14">
        <v>8</v>
      </c>
      <c r="I51" s="2">
        <v>11</v>
      </c>
      <c r="J51" s="2">
        <v>5</v>
      </c>
      <c r="K51" s="2">
        <v>6</v>
      </c>
      <c r="L51" s="2">
        <v>33</v>
      </c>
      <c r="M51" s="2">
        <v>3</v>
      </c>
      <c r="N51" s="2">
        <v>6</v>
      </c>
      <c r="O51" s="2">
        <v>1</v>
      </c>
      <c r="P51" s="17">
        <v>4.0999999999999996</v>
      </c>
      <c r="Q51" s="18">
        <v>1.8</v>
      </c>
    </row>
    <row r="52" spans="4:17" x14ac:dyDescent="0.25">
      <c r="D52" s="68"/>
      <c r="E52" s="8" t="s">
        <v>48</v>
      </c>
      <c r="F52" s="9"/>
      <c r="G52" s="12">
        <v>10</v>
      </c>
      <c r="H52" s="14">
        <v>0</v>
      </c>
      <c r="I52" s="2">
        <v>2</v>
      </c>
      <c r="J52" s="2">
        <v>0</v>
      </c>
      <c r="K52" s="2">
        <v>2</v>
      </c>
      <c r="L52" s="2">
        <v>5</v>
      </c>
      <c r="M52" s="2">
        <v>1</v>
      </c>
      <c r="N52" s="2">
        <v>0</v>
      </c>
      <c r="O52" s="2">
        <v>0</v>
      </c>
      <c r="P52" s="17">
        <v>4.3</v>
      </c>
      <c r="Q52" s="18">
        <v>1.3</v>
      </c>
    </row>
    <row r="53" spans="4:17" x14ac:dyDescent="0.25">
      <c r="D53" s="68"/>
      <c r="E53" s="8" t="s">
        <v>49</v>
      </c>
      <c r="F53" s="9"/>
      <c r="G53" s="12">
        <v>10</v>
      </c>
      <c r="H53" s="14">
        <v>1</v>
      </c>
      <c r="I53" s="2">
        <v>2</v>
      </c>
      <c r="J53" s="2">
        <v>0</v>
      </c>
      <c r="K53" s="2">
        <v>1</v>
      </c>
      <c r="L53" s="2">
        <v>4</v>
      </c>
      <c r="M53" s="2">
        <v>0</v>
      </c>
      <c r="N53" s="2">
        <v>2</v>
      </c>
      <c r="O53" s="2">
        <v>0</v>
      </c>
      <c r="P53" s="17">
        <v>4.3</v>
      </c>
      <c r="Q53" s="18">
        <v>2.1</v>
      </c>
    </row>
    <row r="54" spans="4:17" x14ac:dyDescent="0.25">
      <c r="D54" s="68"/>
      <c r="E54" s="8" t="s">
        <v>50</v>
      </c>
      <c r="F54" s="9"/>
      <c r="G54" s="12">
        <v>12</v>
      </c>
      <c r="H54" s="14">
        <v>0</v>
      </c>
      <c r="I54" s="2">
        <v>2</v>
      </c>
      <c r="J54" s="2">
        <v>1</v>
      </c>
      <c r="K54" s="2">
        <v>0</v>
      </c>
      <c r="L54" s="2">
        <v>6</v>
      </c>
      <c r="M54" s="2">
        <v>1</v>
      </c>
      <c r="N54" s="2">
        <v>2</v>
      </c>
      <c r="O54" s="2">
        <v>0</v>
      </c>
      <c r="P54" s="17">
        <v>4.8</v>
      </c>
      <c r="Q54" s="18">
        <v>1.7</v>
      </c>
    </row>
    <row r="55" spans="4:17" x14ac:dyDescent="0.25">
      <c r="D55" s="68"/>
      <c r="E55" s="8" t="s">
        <v>51</v>
      </c>
      <c r="F55" s="9"/>
      <c r="G55" s="12">
        <v>9</v>
      </c>
      <c r="H55" s="14">
        <v>0</v>
      </c>
      <c r="I55" s="2">
        <v>0</v>
      </c>
      <c r="J55" s="2">
        <v>0</v>
      </c>
      <c r="K55" s="2">
        <v>1</v>
      </c>
      <c r="L55" s="2">
        <v>6</v>
      </c>
      <c r="M55" s="2">
        <v>1</v>
      </c>
      <c r="N55" s="2">
        <v>1</v>
      </c>
      <c r="O55" s="2">
        <v>0</v>
      </c>
      <c r="P55" s="17">
        <v>5.2</v>
      </c>
      <c r="Q55" s="18">
        <v>0.8</v>
      </c>
    </row>
    <row r="56" spans="4:17" x14ac:dyDescent="0.25">
      <c r="D56" s="68"/>
      <c r="E56" s="8" t="s">
        <v>52</v>
      </c>
      <c r="F56" s="9"/>
      <c r="G56" s="12">
        <v>18</v>
      </c>
      <c r="H56" s="14">
        <v>5</v>
      </c>
      <c r="I56" s="2">
        <v>1</v>
      </c>
      <c r="J56" s="2">
        <v>4</v>
      </c>
      <c r="K56" s="2">
        <v>1</v>
      </c>
      <c r="L56" s="2">
        <v>6</v>
      </c>
      <c r="M56" s="2">
        <v>0</v>
      </c>
      <c r="N56" s="2">
        <v>0</v>
      </c>
      <c r="O56" s="2">
        <v>1</v>
      </c>
      <c r="P56" s="17">
        <v>3.1</v>
      </c>
      <c r="Q56" s="18">
        <v>1.7</v>
      </c>
    </row>
    <row r="57" spans="4:17" x14ac:dyDescent="0.25">
      <c r="D57" s="68"/>
      <c r="E57" s="8" t="s">
        <v>53</v>
      </c>
      <c r="F57" s="9"/>
      <c r="G57" s="12">
        <v>14</v>
      </c>
      <c r="H57" s="14">
        <v>2</v>
      </c>
      <c r="I57" s="2">
        <v>4</v>
      </c>
      <c r="J57" s="2">
        <v>0</v>
      </c>
      <c r="K57" s="2">
        <v>1</v>
      </c>
      <c r="L57" s="2">
        <v>6</v>
      </c>
      <c r="M57" s="2">
        <v>0</v>
      </c>
      <c r="N57" s="2">
        <v>1</v>
      </c>
      <c r="O57" s="2">
        <v>0</v>
      </c>
      <c r="P57" s="17">
        <v>3.6</v>
      </c>
      <c r="Q57" s="18">
        <v>1.9</v>
      </c>
    </row>
    <row r="58" spans="4:17" x14ac:dyDescent="0.25">
      <c r="D58" s="68"/>
      <c r="E58" s="8" t="s">
        <v>37</v>
      </c>
      <c r="F58" s="9"/>
      <c r="G58" s="12">
        <v>3</v>
      </c>
      <c r="H58" s="14">
        <v>0</v>
      </c>
      <c r="I58" s="2">
        <v>0</v>
      </c>
      <c r="J58" s="2">
        <v>1</v>
      </c>
      <c r="K58" s="2">
        <v>0</v>
      </c>
      <c r="L58" s="2">
        <v>1</v>
      </c>
      <c r="M58" s="2">
        <v>1</v>
      </c>
      <c r="N58" s="2">
        <v>0</v>
      </c>
      <c r="O58" s="2">
        <v>0</v>
      </c>
      <c r="P58" s="17">
        <v>4.7</v>
      </c>
      <c r="Q58" s="18">
        <v>1.5</v>
      </c>
    </row>
    <row r="59" spans="4:17" x14ac:dyDescent="0.25">
      <c r="D59" s="69"/>
      <c r="E59" s="35" t="s">
        <v>39</v>
      </c>
      <c r="F59" s="31"/>
      <c r="G59" s="25">
        <v>0</v>
      </c>
      <c r="H59" s="39">
        <v>0</v>
      </c>
      <c r="I59" s="6">
        <v>0</v>
      </c>
      <c r="J59" s="6">
        <v>0</v>
      </c>
      <c r="K59" s="6">
        <v>0</v>
      </c>
      <c r="L59" s="6">
        <v>0</v>
      </c>
      <c r="M59" s="6">
        <v>0</v>
      </c>
      <c r="N59" s="6">
        <v>0</v>
      </c>
      <c r="O59" s="6">
        <v>0</v>
      </c>
      <c r="P59" s="45">
        <v>0</v>
      </c>
      <c r="Q59" s="42">
        <v>0</v>
      </c>
    </row>
  </sheetData>
  <mergeCells count="7">
    <mergeCell ref="D34:D47"/>
    <mergeCell ref="D48:D59"/>
    <mergeCell ref="D8:F9"/>
    <mergeCell ref="D11:D18"/>
    <mergeCell ref="D19:D25"/>
    <mergeCell ref="D26:D27"/>
    <mergeCell ref="D28:D33"/>
  </mergeCells>
  <phoneticPr fontId="4"/>
  <pageMargins left="0.7" right="0.7" top="0.75" bottom="0.75" header="0.3" footer="0.3"/>
  <pageSetup paperSize="9" scale="63" pageOrder="overThenDown" orientation="landscape"/>
  <headerFooter>
    <oddFooter>&amp;CN(54)</oddFooter>
  </headerFooter>
  <rowBreaks count="1" manualBreakCount="1">
    <brk id="59" max="16383" man="1"/>
  </rowBreaks>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4:Q59"/>
  <sheetViews>
    <sheetView workbookViewId="0"/>
  </sheetViews>
  <sheetFormatPr defaultColWidth="8.8984375" defaultRowHeight="12.6" x14ac:dyDescent="0.25"/>
  <cols>
    <col min="1" max="1" width="3.59765625" style="24" customWidth="1"/>
    <col min="2" max="2" width="4.59765625" style="24" customWidth="1"/>
    <col min="3" max="4" width="7.59765625" style="24" customWidth="1"/>
    <col min="5" max="5" width="16.59765625" style="24" customWidth="1"/>
    <col min="6" max="6" width="5.59765625" style="24" customWidth="1"/>
    <col min="7" max="17" width="8.59765625" style="24" customWidth="1"/>
    <col min="18" max="16384" width="8.8984375" style="24"/>
  </cols>
  <sheetData>
    <row r="4" spans="2:17" x14ac:dyDescent="0.25">
      <c r="B4" s="32" t="str">
        <f xml:space="preserve"> HYPERLINK("#'目次'!B61", "[55]")</f>
        <v>[55]</v>
      </c>
      <c r="C4" s="19" t="s">
        <v>709</v>
      </c>
    </row>
    <row r="5" spans="2:17" x14ac:dyDescent="0.25">
      <c r="C5" s="24" t="s">
        <v>682</v>
      </c>
    </row>
    <row r="7" spans="2:17" x14ac:dyDescent="0.25">
      <c r="C7" s="19" t="s">
        <v>11</v>
      </c>
    </row>
    <row r="8" spans="2:17" ht="25.2" x14ac:dyDescent="0.25">
      <c r="D8" s="63"/>
      <c r="E8" s="64"/>
      <c r="F8" s="64"/>
      <c r="G8" s="38" t="s">
        <v>12</v>
      </c>
      <c r="H8" s="33" t="s">
        <v>710</v>
      </c>
      <c r="I8" s="5" t="s">
        <v>711</v>
      </c>
      <c r="J8" s="5" t="s">
        <v>712</v>
      </c>
      <c r="K8" s="5" t="s">
        <v>713</v>
      </c>
      <c r="L8" s="5" t="s">
        <v>714</v>
      </c>
      <c r="M8" s="5" t="s">
        <v>715</v>
      </c>
      <c r="N8" s="5" t="s">
        <v>716</v>
      </c>
      <c r="O8" s="5" t="s">
        <v>231</v>
      </c>
      <c r="P8" s="5" t="s">
        <v>717</v>
      </c>
      <c r="Q8" s="29" t="s">
        <v>245</v>
      </c>
    </row>
    <row r="9" spans="2:17" x14ac:dyDescent="0.25">
      <c r="D9" s="65"/>
      <c r="E9" s="66"/>
      <c r="F9" s="66"/>
      <c r="G9" s="37"/>
      <c r="H9" s="34"/>
      <c r="I9" s="4"/>
      <c r="J9" s="4"/>
      <c r="K9" s="4"/>
      <c r="L9" s="4"/>
      <c r="M9" s="4"/>
      <c r="N9" s="4"/>
      <c r="O9" s="4"/>
      <c r="P9" s="4"/>
      <c r="Q9" s="26"/>
    </row>
    <row r="10" spans="2:17" x14ac:dyDescent="0.25">
      <c r="D10" s="30"/>
      <c r="E10" s="28" t="s">
        <v>12</v>
      </c>
      <c r="F10" s="36"/>
      <c r="G10" s="27">
        <v>1169</v>
      </c>
      <c r="H10" s="3">
        <v>36</v>
      </c>
      <c r="I10" s="3">
        <v>442</v>
      </c>
      <c r="J10" s="3">
        <v>453</v>
      </c>
      <c r="K10" s="3">
        <v>222</v>
      </c>
      <c r="L10" s="3">
        <v>11</v>
      </c>
      <c r="M10" s="3">
        <v>2</v>
      </c>
      <c r="N10" s="3">
        <v>1</v>
      </c>
      <c r="O10" s="3">
        <v>2</v>
      </c>
      <c r="P10" s="44">
        <v>17.600000000000001</v>
      </c>
      <c r="Q10" s="43">
        <v>12.4</v>
      </c>
    </row>
    <row r="11" spans="2:17" x14ac:dyDescent="0.25">
      <c r="D11" s="67" t="s">
        <v>21</v>
      </c>
      <c r="E11" s="10" t="s">
        <v>13</v>
      </c>
      <c r="F11" s="7"/>
      <c r="G11" s="11">
        <v>56</v>
      </c>
      <c r="H11" s="13">
        <v>2</v>
      </c>
      <c r="I11" s="1">
        <v>35</v>
      </c>
      <c r="J11" s="1">
        <v>12</v>
      </c>
      <c r="K11" s="1">
        <v>7</v>
      </c>
      <c r="L11" s="1">
        <v>0</v>
      </c>
      <c r="M11" s="1">
        <v>0</v>
      </c>
      <c r="N11" s="1">
        <v>0</v>
      </c>
      <c r="O11" s="1">
        <v>0</v>
      </c>
      <c r="P11" s="20">
        <v>13.1</v>
      </c>
      <c r="Q11" s="21">
        <v>10.3</v>
      </c>
    </row>
    <row r="12" spans="2:17" x14ac:dyDescent="0.25">
      <c r="D12" s="68"/>
      <c r="E12" s="8" t="s">
        <v>14</v>
      </c>
      <c r="F12" s="9"/>
      <c r="G12" s="12">
        <v>79</v>
      </c>
      <c r="H12" s="14">
        <v>1</v>
      </c>
      <c r="I12" s="2">
        <v>26</v>
      </c>
      <c r="J12" s="2">
        <v>37</v>
      </c>
      <c r="K12" s="2">
        <v>14</v>
      </c>
      <c r="L12" s="2">
        <v>1</v>
      </c>
      <c r="M12" s="2">
        <v>0</v>
      </c>
      <c r="N12" s="2">
        <v>0</v>
      </c>
      <c r="O12" s="2">
        <v>0</v>
      </c>
      <c r="P12" s="17">
        <v>18.3</v>
      </c>
      <c r="Q12" s="18">
        <v>10.3</v>
      </c>
    </row>
    <row r="13" spans="2:17" x14ac:dyDescent="0.25">
      <c r="D13" s="68"/>
      <c r="E13" s="8" t="s">
        <v>15</v>
      </c>
      <c r="F13" s="9"/>
      <c r="G13" s="12">
        <v>335</v>
      </c>
      <c r="H13" s="14">
        <v>7</v>
      </c>
      <c r="I13" s="2">
        <v>149</v>
      </c>
      <c r="J13" s="2">
        <v>137</v>
      </c>
      <c r="K13" s="2">
        <v>38</v>
      </c>
      <c r="L13" s="2">
        <v>3</v>
      </c>
      <c r="M13" s="2">
        <v>0</v>
      </c>
      <c r="N13" s="2">
        <v>0</v>
      </c>
      <c r="O13" s="2">
        <v>1</v>
      </c>
      <c r="P13" s="17">
        <v>15.7</v>
      </c>
      <c r="Q13" s="18">
        <v>9.9</v>
      </c>
    </row>
    <row r="14" spans="2:17" x14ac:dyDescent="0.25">
      <c r="D14" s="68"/>
      <c r="E14" s="8" t="s">
        <v>16</v>
      </c>
      <c r="F14" s="9"/>
      <c r="G14" s="12">
        <v>246</v>
      </c>
      <c r="H14" s="14">
        <v>6</v>
      </c>
      <c r="I14" s="2">
        <v>77</v>
      </c>
      <c r="J14" s="2">
        <v>89</v>
      </c>
      <c r="K14" s="2">
        <v>70</v>
      </c>
      <c r="L14" s="2">
        <v>2</v>
      </c>
      <c r="M14" s="2">
        <v>1</v>
      </c>
      <c r="N14" s="2">
        <v>1</v>
      </c>
      <c r="O14" s="2">
        <v>0</v>
      </c>
      <c r="P14" s="17">
        <v>20.5</v>
      </c>
      <c r="Q14" s="18">
        <v>16.100000000000001</v>
      </c>
    </row>
    <row r="15" spans="2:17" x14ac:dyDescent="0.25">
      <c r="D15" s="68"/>
      <c r="E15" s="8" t="s">
        <v>17</v>
      </c>
      <c r="F15" s="9"/>
      <c r="G15" s="12">
        <v>161</v>
      </c>
      <c r="H15" s="14">
        <v>9</v>
      </c>
      <c r="I15" s="2">
        <v>64</v>
      </c>
      <c r="J15" s="2">
        <v>58</v>
      </c>
      <c r="K15" s="2">
        <v>28</v>
      </c>
      <c r="L15" s="2">
        <v>1</v>
      </c>
      <c r="M15" s="2">
        <v>0</v>
      </c>
      <c r="N15" s="2">
        <v>0</v>
      </c>
      <c r="O15" s="2">
        <v>1</v>
      </c>
      <c r="P15" s="17">
        <v>15.7</v>
      </c>
      <c r="Q15" s="18">
        <v>10.199999999999999</v>
      </c>
    </row>
    <row r="16" spans="2:17" x14ac:dyDescent="0.25">
      <c r="D16" s="68"/>
      <c r="E16" s="8" t="s">
        <v>18</v>
      </c>
      <c r="F16" s="9"/>
      <c r="G16" s="12">
        <v>79</v>
      </c>
      <c r="H16" s="14">
        <v>8</v>
      </c>
      <c r="I16" s="2">
        <v>41</v>
      </c>
      <c r="J16" s="2">
        <v>23</v>
      </c>
      <c r="K16" s="2">
        <v>7</v>
      </c>
      <c r="L16" s="2">
        <v>0</v>
      </c>
      <c r="M16" s="2">
        <v>0</v>
      </c>
      <c r="N16" s="2">
        <v>0</v>
      </c>
      <c r="O16" s="2">
        <v>0</v>
      </c>
      <c r="P16" s="17">
        <v>12.4</v>
      </c>
      <c r="Q16" s="18">
        <v>8.1999999999999993</v>
      </c>
    </row>
    <row r="17" spans="4:17" x14ac:dyDescent="0.25">
      <c r="D17" s="68"/>
      <c r="E17" s="8" t="s">
        <v>19</v>
      </c>
      <c r="F17" s="9"/>
      <c r="G17" s="12">
        <v>42</v>
      </c>
      <c r="H17" s="14">
        <v>1</v>
      </c>
      <c r="I17" s="2">
        <v>11</v>
      </c>
      <c r="J17" s="2">
        <v>19</v>
      </c>
      <c r="K17" s="2">
        <v>9</v>
      </c>
      <c r="L17" s="2">
        <v>2</v>
      </c>
      <c r="M17" s="2">
        <v>0</v>
      </c>
      <c r="N17" s="2">
        <v>0</v>
      </c>
      <c r="O17" s="2">
        <v>0</v>
      </c>
      <c r="P17" s="17">
        <v>21.4</v>
      </c>
      <c r="Q17" s="18">
        <v>13.9</v>
      </c>
    </row>
    <row r="18" spans="4:17" x14ac:dyDescent="0.25">
      <c r="D18" s="68"/>
      <c r="E18" s="8" t="s">
        <v>20</v>
      </c>
      <c r="F18" s="9"/>
      <c r="G18" s="12">
        <v>171</v>
      </c>
      <c r="H18" s="14">
        <v>2</v>
      </c>
      <c r="I18" s="2">
        <v>39</v>
      </c>
      <c r="J18" s="2">
        <v>78</v>
      </c>
      <c r="K18" s="2">
        <v>49</v>
      </c>
      <c r="L18" s="2">
        <v>2</v>
      </c>
      <c r="M18" s="2">
        <v>1</v>
      </c>
      <c r="N18" s="2">
        <v>0</v>
      </c>
      <c r="O18" s="2">
        <v>0</v>
      </c>
      <c r="P18" s="17">
        <v>21.3</v>
      </c>
      <c r="Q18" s="18">
        <v>12.9</v>
      </c>
    </row>
    <row r="19" spans="4:17" x14ac:dyDescent="0.25">
      <c r="D19" s="67" t="s">
        <v>22</v>
      </c>
      <c r="E19" s="10" t="s">
        <v>23</v>
      </c>
      <c r="F19" s="7"/>
      <c r="G19" s="11">
        <v>269</v>
      </c>
      <c r="H19" s="13">
        <v>6</v>
      </c>
      <c r="I19" s="1">
        <v>141</v>
      </c>
      <c r="J19" s="1">
        <v>97</v>
      </c>
      <c r="K19" s="1">
        <v>22</v>
      </c>
      <c r="L19" s="1">
        <v>3</v>
      </c>
      <c r="M19" s="1">
        <v>0</v>
      </c>
      <c r="N19" s="1">
        <v>0</v>
      </c>
      <c r="O19" s="1">
        <v>0</v>
      </c>
      <c r="P19" s="20">
        <v>13.9</v>
      </c>
      <c r="Q19" s="21">
        <v>9</v>
      </c>
    </row>
    <row r="20" spans="4:17" x14ac:dyDescent="0.25">
      <c r="D20" s="68"/>
      <c r="E20" s="8" t="s">
        <v>24</v>
      </c>
      <c r="F20" s="9"/>
      <c r="G20" s="12">
        <v>46</v>
      </c>
      <c r="H20" s="14">
        <v>0</v>
      </c>
      <c r="I20" s="2">
        <v>33</v>
      </c>
      <c r="J20" s="2">
        <v>9</v>
      </c>
      <c r="K20" s="2">
        <v>3</v>
      </c>
      <c r="L20" s="2">
        <v>1</v>
      </c>
      <c r="M20" s="2">
        <v>0</v>
      </c>
      <c r="N20" s="2">
        <v>0</v>
      </c>
      <c r="O20" s="2">
        <v>0</v>
      </c>
      <c r="P20" s="17">
        <v>12.6</v>
      </c>
      <c r="Q20" s="18">
        <v>9.6999999999999993</v>
      </c>
    </row>
    <row r="21" spans="4:17" x14ac:dyDescent="0.25">
      <c r="D21" s="68"/>
      <c r="E21" s="8" t="s">
        <v>25</v>
      </c>
      <c r="F21" s="9"/>
      <c r="G21" s="12">
        <v>223</v>
      </c>
      <c r="H21" s="14">
        <v>6</v>
      </c>
      <c r="I21" s="2">
        <v>108</v>
      </c>
      <c r="J21" s="2">
        <v>88</v>
      </c>
      <c r="K21" s="2">
        <v>19</v>
      </c>
      <c r="L21" s="2">
        <v>2</v>
      </c>
      <c r="M21" s="2">
        <v>0</v>
      </c>
      <c r="N21" s="2">
        <v>0</v>
      </c>
      <c r="O21" s="2">
        <v>0</v>
      </c>
      <c r="P21" s="17">
        <v>14.1</v>
      </c>
      <c r="Q21" s="18">
        <v>8.8000000000000007</v>
      </c>
    </row>
    <row r="22" spans="4:17" x14ac:dyDescent="0.25">
      <c r="D22" s="68"/>
      <c r="E22" s="8" t="s">
        <v>26</v>
      </c>
      <c r="F22" s="9"/>
      <c r="G22" s="12">
        <v>788</v>
      </c>
      <c r="H22" s="14">
        <v>28</v>
      </c>
      <c r="I22" s="2">
        <v>278</v>
      </c>
      <c r="J22" s="2">
        <v>306</v>
      </c>
      <c r="K22" s="2">
        <v>164</v>
      </c>
      <c r="L22" s="2">
        <v>7</v>
      </c>
      <c r="M22" s="2">
        <v>2</v>
      </c>
      <c r="N22" s="2">
        <v>1</v>
      </c>
      <c r="O22" s="2">
        <v>2</v>
      </c>
      <c r="P22" s="17">
        <v>18.100000000000001</v>
      </c>
      <c r="Q22" s="18">
        <v>13.1</v>
      </c>
    </row>
    <row r="23" spans="4:17" x14ac:dyDescent="0.25">
      <c r="D23" s="68"/>
      <c r="E23" s="8" t="s">
        <v>27</v>
      </c>
      <c r="F23" s="9"/>
      <c r="G23" s="12">
        <v>504</v>
      </c>
      <c r="H23" s="14">
        <v>25</v>
      </c>
      <c r="I23" s="2">
        <v>200</v>
      </c>
      <c r="J23" s="2">
        <v>181</v>
      </c>
      <c r="K23" s="2">
        <v>90</v>
      </c>
      <c r="L23" s="2">
        <v>4</v>
      </c>
      <c r="M23" s="2">
        <v>1</v>
      </c>
      <c r="N23" s="2">
        <v>1</v>
      </c>
      <c r="O23" s="2">
        <v>2</v>
      </c>
      <c r="P23" s="17">
        <v>16.899999999999999</v>
      </c>
      <c r="Q23" s="18">
        <v>13.7</v>
      </c>
    </row>
    <row r="24" spans="4:17" x14ac:dyDescent="0.25">
      <c r="D24" s="68"/>
      <c r="E24" s="8" t="s">
        <v>28</v>
      </c>
      <c r="F24" s="9"/>
      <c r="G24" s="12">
        <v>284</v>
      </c>
      <c r="H24" s="14">
        <v>3</v>
      </c>
      <c r="I24" s="2">
        <v>78</v>
      </c>
      <c r="J24" s="2">
        <v>125</v>
      </c>
      <c r="K24" s="2">
        <v>74</v>
      </c>
      <c r="L24" s="2">
        <v>3</v>
      </c>
      <c r="M24" s="2">
        <v>1</v>
      </c>
      <c r="N24" s="2">
        <v>0</v>
      </c>
      <c r="O24" s="2">
        <v>0</v>
      </c>
      <c r="P24" s="17">
        <v>20.399999999999999</v>
      </c>
      <c r="Q24" s="18">
        <v>11.7</v>
      </c>
    </row>
    <row r="25" spans="4:17" x14ac:dyDescent="0.25">
      <c r="D25" s="68"/>
      <c r="E25" s="8" t="s">
        <v>29</v>
      </c>
      <c r="F25" s="9"/>
      <c r="G25" s="12">
        <v>112</v>
      </c>
      <c r="H25" s="14">
        <v>2</v>
      </c>
      <c r="I25" s="2">
        <v>23</v>
      </c>
      <c r="J25" s="2">
        <v>50</v>
      </c>
      <c r="K25" s="2">
        <v>36</v>
      </c>
      <c r="L25" s="2">
        <v>1</v>
      </c>
      <c r="M25" s="2">
        <v>0</v>
      </c>
      <c r="N25" s="2">
        <v>0</v>
      </c>
      <c r="O25" s="2">
        <v>0</v>
      </c>
      <c r="P25" s="17">
        <v>22.4</v>
      </c>
      <c r="Q25" s="18">
        <v>11.7</v>
      </c>
    </row>
    <row r="26" spans="4:17" x14ac:dyDescent="0.25">
      <c r="D26" s="67" t="s">
        <v>30</v>
      </c>
      <c r="E26" s="10" t="s">
        <v>31</v>
      </c>
      <c r="F26" s="7"/>
      <c r="G26" s="11">
        <v>574</v>
      </c>
      <c r="H26" s="13">
        <v>18</v>
      </c>
      <c r="I26" s="1">
        <v>231</v>
      </c>
      <c r="J26" s="1">
        <v>207</v>
      </c>
      <c r="K26" s="1">
        <v>109</v>
      </c>
      <c r="L26" s="1">
        <v>7</v>
      </c>
      <c r="M26" s="1">
        <v>0</v>
      </c>
      <c r="N26" s="1">
        <v>1</v>
      </c>
      <c r="O26" s="1">
        <v>1</v>
      </c>
      <c r="P26" s="20">
        <v>17.399999999999999</v>
      </c>
      <c r="Q26" s="21">
        <v>13.3</v>
      </c>
    </row>
    <row r="27" spans="4:17" x14ac:dyDescent="0.25">
      <c r="D27" s="68"/>
      <c r="E27" s="8" t="s">
        <v>32</v>
      </c>
      <c r="F27" s="9"/>
      <c r="G27" s="12">
        <v>595</v>
      </c>
      <c r="H27" s="14">
        <v>18</v>
      </c>
      <c r="I27" s="2">
        <v>211</v>
      </c>
      <c r="J27" s="2">
        <v>246</v>
      </c>
      <c r="K27" s="2">
        <v>113</v>
      </c>
      <c r="L27" s="2">
        <v>4</v>
      </c>
      <c r="M27" s="2">
        <v>2</v>
      </c>
      <c r="N27" s="2">
        <v>0</v>
      </c>
      <c r="O27" s="2">
        <v>1</v>
      </c>
      <c r="P27" s="17">
        <v>17.7</v>
      </c>
      <c r="Q27" s="18">
        <v>11.4</v>
      </c>
    </row>
    <row r="28" spans="4:17" x14ac:dyDescent="0.25">
      <c r="D28" s="67" t="s">
        <v>33</v>
      </c>
      <c r="E28" s="10" t="s">
        <v>34</v>
      </c>
      <c r="F28" s="7"/>
      <c r="G28" s="11">
        <v>1103</v>
      </c>
      <c r="H28" s="13">
        <v>30</v>
      </c>
      <c r="I28" s="1">
        <v>408</v>
      </c>
      <c r="J28" s="1">
        <v>434</v>
      </c>
      <c r="K28" s="1">
        <v>216</v>
      </c>
      <c r="L28" s="1">
        <v>10</v>
      </c>
      <c r="M28" s="1">
        <v>2</v>
      </c>
      <c r="N28" s="1">
        <v>1</v>
      </c>
      <c r="O28" s="1">
        <v>2</v>
      </c>
      <c r="P28" s="20">
        <v>17.8</v>
      </c>
      <c r="Q28" s="21">
        <v>12.4</v>
      </c>
    </row>
    <row r="29" spans="4:17" x14ac:dyDescent="0.25">
      <c r="D29" s="68"/>
      <c r="E29" s="8" t="s">
        <v>35</v>
      </c>
      <c r="F29" s="9"/>
      <c r="G29" s="12">
        <v>31</v>
      </c>
      <c r="H29" s="14">
        <v>4</v>
      </c>
      <c r="I29" s="2">
        <v>16</v>
      </c>
      <c r="J29" s="2">
        <v>7</v>
      </c>
      <c r="K29" s="2">
        <v>3</v>
      </c>
      <c r="L29" s="2">
        <v>1</v>
      </c>
      <c r="M29" s="2">
        <v>0</v>
      </c>
      <c r="N29" s="2">
        <v>0</v>
      </c>
      <c r="O29" s="2">
        <v>0</v>
      </c>
      <c r="P29" s="17">
        <v>12.9</v>
      </c>
      <c r="Q29" s="18">
        <v>12.1</v>
      </c>
    </row>
    <row r="30" spans="4:17" x14ac:dyDescent="0.25">
      <c r="D30" s="68"/>
      <c r="E30" s="8" t="s">
        <v>36</v>
      </c>
      <c r="F30" s="9"/>
      <c r="G30" s="12">
        <v>30</v>
      </c>
      <c r="H30" s="14">
        <v>2</v>
      </c>
      <c r="I30" s="2">
        <v>16</v>
      </c>
      <c r="J30" s="2">
        <v>10</v>
      </c>
      <c r="K30" s="2">
        <v>2</v>
      </c>
      <c r="L30" s="2">
        <v>0</v>
      </c>
      <c r="M30" s="2">
        <v>0</v>
      </c>
      <c r="N30" s="2">
        <v>0</v>
      </c>
      <c r="O30" s="2">
        <v>0</v>
      </c>
      <c r="P30" s="17">
        <v>13</v>
      </c>
      <c r="Q30" s="18">
        <v>8.8000000000000007</v>
      </c>
    </row>
    <row r="31" spans="4:17" x14ac:dyDescent="0.25">
      <c r="D31" s="68"/>
      <c r="E31" s="8" t="s">
        <v>37</v>
      </c>
      <c r="F31" s="9"/>
      <c r="G31" s="12">
        <v>0</v>
      </c>
      <c r="H31" s="14">
        <v>0</v>
      </c>
      <c r="I31" s="2">
        <v>0</v>
      </c>
      <c r="J31" s="2">
        <v>0</v>
      </c>
      <c r="K31" s="2">
        <v>0</v>
      </c>
      <c r="L31" s="2">
        <v>0</v>
      </c>
      <c r="M31" s="2">
        <v>0</v>
      </c>
      <c r="N31" s="2">
        <v>0</v>
      </c>
      <c r="O31" s="2">
        <v>0</v>
      </c>
      <c r="P31" s="23">
        <v>0</v>
      </c>
      <c r="Q31" s="22">
        <v>0</v>
      </c>
    </row>
    <row r="32" spans="4:17" x14ac:dyDescent="0.25">
      <c r="D32" s="68"/>
      <c r="E32" s="8" t="s">
        <v>38</v>
      </c>
      <c r="F32" s="9"/>
      <c r="G32" s="12">
        <v>5</v>
      </c>
      <c r="H32" s="14">
        <v>0</v>
      </c>
      <c r="I32" s="2">
        <v>2</v>
      </c>
      <c r="J32" s="2">
        <v>2</v>
      </c>
      <c r="K32" s="2">
        <v>1</v>
      </c>
      <c r="L32" s="2">
        <v>0</v>
      </c>
      <c r="M32" s="2">
        <v>0</v>
      </c>
      <c r="N32" s="2">
        <v>0</v>
      </c>
      <c r="O32" s="2">
        <v>0</v>
      </c>
      <c r="P32" s="17">
        <v>15</v>
      </c>
      <c r="Q32" s="18">
        <v>10.6</v>
      </c>
    </row>
    <row r="33" spans="4:17" x14ac:dyDescent="0.25">
      <c r="D33" s="68"/>
      <c r="E33" s="8" t="s">
        <v>39</v>
      </c>
      <c r="F33" s="9"/>
      <c r="G33" s="12">
        <v>0</v>
      </c>
      <c r="H33" s="14">
        <v>0</v>
      </c>
      <c r="I33" s="2">
        <v>0</v>
      </c>
      <c r="J33" s="2">
        <v>0</v>
      </c>
      <c r="K33" s="2">
        <v>0</v>
      </c>
      <c r="L33" s="2">
        <v>0</v>
      </c>
      <c r="M33" s="2">
        <v>0</v>
      </c>
      <c r="N33" s="2">
        <v>0</v>
      </c>
      <c r="O33" s="2">
        <v>0</v>
      </c>
      <c r="P33" s="23">
        <v>0</v>
      </c>
      <c r="Q33" s="22">
        <v>0</v>
      </c>
    </row>
    <row r="34" spans="4:17" x14ac:dyDescent="0.25">
      <c r="D34" s="67" t="s">
        <v>40</v>
      </c>
      <c r="E34" s="10" t="s">
        <v>41</v>
      </c>
      <c r="F34" s="7"/>
      <c r="G34" s="11">
        <v>574</v>
      </c>
      <c r="H34" s="13">
        <v>18</v>
      </c>
      <c r="I34" s="1">
        <v>231</v>
      </c>
      <c r="J34" s="1">
        <v>207</v>
      </c>
      <c r="K34" s="1">
        <v>109</v>
      </c>
      <c r="L34" s="1">
        <v>7</v>
      </c>
      <c r="M34" s="1">
        <v>0</v>
      </c>
      <c r="N34" s="1">
        <v>1</v>
      </c>
      <c r="O34" s="1">
        <v>1</v>
      </c>
      <c r="P34" s="20">
        <v>17.399999999999999</v>
      </c>
      <c r="Q34" s="21">
        <v>13.3</v>
      </c>
    </row>
    <row r="35" spans="4:17" x14ac:dyDescent="0.25">
      <c r="D35" s="68"/>
      <c r="E35" s="8" t="s">
        <v>34</v>
      </c>
      <c r="F35" s="9"/>
      <c r="G35" s="12">
        <v>544</v>
      </c>
      <c r="H35" s="14">
        <v>14</v>
      </c>
      <c r="I35" s="2">
        <v>218</v>
      </c>
      <c r="J35" s="2">
        <v>198</v>
      </c>
      <c r="K35" s="2">
        <v>106</v>
      </c>
      <c r="L35" s="2">
        <v>6</v>
      </c>
      <c r="M35" s="2">
        <v>0</v>
      </c>
      <c r="N35" s="2">
        <v>1</v>
      </c>
      <c r="O35" s="2">
        <v>1</v>
      </c>
      <c r="P35" s="17">
        <v>17.600000000000001</v>
      </c>
      <c r="Q35" s="18">
        <v>13.3</v>
      </c>
    </row>
    <row r="36" spans="4:17" x14ac:dyDescent="0.25">
      <c r="D36" s="68"/>
      <c r="E36" s="8" t="s">
        <v>35</v>
      </c>
      <c r="F36" s="9"/>
      <c r="G36" s="12">
        <v>15</v>
      </c>
      <c r="H36" s="14">
        <v>3</v>
      </c>
      <c r="I36" s="2">
        <v>7</v>
      </c>
      <c r="J36" s="2">
        <v>2</v>
      </c>
      <c r="K36" s="2">
        <v>2</v>
      </c>
      <c r="L36" s="2">
        <v>1</v>
      </c>
      <c r="M36" s="2">
        <v>0</v>
      </c>
      <c r="N36" s="2">
        <v>0</v>
      </c>
      <c r="O36" s="2">
        <v>0</v>
      </c>
      <c r="P36" s="17">
        <v>13.6</v>
      </c>
      <c r="Q36" s="18">
        <v>15.9</v>
      </c>
    </row>
    <row r="37" spans="4:17" x14ac:dyDescent="0.25">
      <c r="D37" s="68"/>
      <c r="E37" s="8" t="s">
        <v>36</v>
      </c>
      <c r="F37" s="9"/>
      <c r="G37" s="12">
        <v>12</v>
      </c>
      <c r="H37" s="14">
        <v>1</v>
      </c>
      <c r="I37" s="2">
        <v>5</v>
      </c>
      <c r="J37" s="2">
        <v>5</v>
      </c>
      <c r="K37" s="2">
        <v>1</v>
      </c>
      <c r="L37" s="2">
        <v>0</v>
      </c>
      <c r="M37" s="2">
        <v>0</v>
      </c>
      <c r="N37" s="2">
        <v>0</v>
      </c>
      <c r="O37" s="2">
        <v>0</v>
      </c>
      <c r="P37" s="17">
        <v>14</v>
      </c>
      <c r="Q37" s="18">
        <v>11</v>
      </c>
    </row>
    <row r="38" spans="4:17" x14ac:dyDescent="0.25">
      <c r="D38" s="68"/>
      <c r="E38" s="8" t="s">
        <v>38</v>
      </c>
      <c r="F38" s="9"/>
      <c r="G38" s="12">
        <v>3</v>
      </c>
      <c r="H38" s="14">
        <v>0</v>
      </c>
      <c r="I38" s="2">
        <v>1</v>
      </c>
      <c r="J38" s="2">
        <v>2</v>
      </c>
      <c r="K38" s="2">
        <v>0</v>
      </c>
      <c r="L38" s="2">
        <v>0</v>
      </c>
      <c r="M38" s="2">
        <v>0</v>
      </c>
      <c r="N38" s="2">
        <v>0</v>
      </c>
      <c r="O38" s="2">
        <v>0</v>
      </c>
      <c r="P38" s="17">
        <v>13.3</v>
      </c>
      <c r="Q38" s="18">
        <v>7.6</v>
      </c>
    </row>
    <row r="39" spans="4:17" x14ac:dyDescent="0.25">
      <c r="D39" s="68"/>
      <c r="E39" s="8" t="s">
        <v>37</v>
      </c>
      <c r="F39" s="9"/>
      <c r="G39" s="12">
        <v>0</v>
      </c>
      <c r="H39" s="14">
        <v>0</v>
      </c>
      <c r="I39" s="2">
        <v>0</v>
      </c>
      <c r="J39" s="2">
        <v>0</v>
      </c>
      <c r="K39" s="2">
        <v>0</v>
      </c>
      <c r="L39" s="2">
        <v>0</v>
      </c>
      <c r="M39" s="2">
        <v>0</v>
      </c>
      <c r="N39" s="2">
        <v>0</v>
      </c>
      <c r="O39" s="2">
        <v>0</v>
      </c>
      <c r="P39" s="23">
        <v>0</v>
      </c>
      <c r="Q39" s="22">
        <v>0</v>
      </c>
    </row>
    <row r="40" spans="4:17" x14ac:dyDescent="0.25">
      <c r="D40" s="68"/>
      <c r="E40" s="8" t="s">
        <v>39</v>
      </c>
      <c r="F40" s="9"/>
      <c r="G40" s="12">
        <v>0</v>
      </c>
      <c r="H40" s="14">
        <v>0</v>
      </c>
      <c r="I40" s="2">
        <v>0</v>
      </c>
      <c r="J40" s="2">
        <v>0</v>
      </c>
      <c r="K40" s="2">
        <v>0</v>
      </c>
      <c r="L40" s="2">
        <v>0</v>
      </c>
      <c r="M40" s="2">
        <v>0</v>
      </c>
      <c r="N40" s="2">
        <v>0</v>
      </c>
      <c r="O40" s="2">
        <v>0</v>
      </c>
      <c r="P40" s="23">
        <v>0</v>
      </c>
      <c r="Q40" s="22">
        <v>0</v>
      </c>
    </row>
    <row r="41" spans="4:17" x14ac:dyDescent="0.25">
      <c r="D41" s="68"/>
      <c r="E41" s="8" t="s">
        <v>42</v>
      </c>
      <c r="F41" s="9"/>
      <c r="G41" s="12">
        <v>595</v>
      </c>
      <c r="H41" s="14">
        <v>18</v>
      </c>
      <c r="I41" s="2">
        <v>211</v>
      </c>
      <c r="J41" s="2">
        <v>246</v>
      </c>
      <c r="K41" s="2">
        <v>113</v>
      </c>
      <c r="L41" s="2">
        <v>4</v>
      </c>
      <c r="M41" s="2">
        <v>2</v>
      </c>
      <c r="N41" s="2">
        <v>0</v>
      </c>
      <c r="O41" s="2">
        <v>1</v>
      </c>
      <c r="P41" s="17">
        <v>17.7</v>
      </c>
      <c r="Q41" s="18">
        <v>11.4</v>
      </c>
    </row>
    <row r="42" spans="4:17" x14ac:dyDescent="0.25">
      <c r="D42" s="68"/>
      <c r="E42" s="8" t="s">
        <v>34</v>
      </c>
      <c r="F42" s="9"/>
      <c r="G42" s="12">
        <v>559</v>
      </c>
      <c r="H42" s="14">
        <v>16</v>
      </c>
      <c r="I42" s="2">
        <v>190</v>
      </c>
      <c r="J42" s="2">
        <v>236</v>
      </c>
      <c r="K42" s="2">
        <v>110</v>
      </c>
      <c r="L42" s="2">
        <v>4</v>
      </c>
      <c r="M42" s="2">
        <v>2</v>
      </c>
      <c r="N42" s="2">
        <v>0</v>
      </c>
      <c r="O42" s="2">
        <v>1</v>
      </c>
      <c r="P42" s="17">
        <v>18.100000000000001</v>
      </c>
      <c r="Q42" s="18">
        <v>11.5</v>
      </c>
    </row>
    <row r="43" spans="4:17" x14ac:dyDescent="0.25">
      <c r="D43" s="68"/>
      <c r="E43" s="8" t="s">
        <v>35</v>
      </c>
      <c r="F43" s="9"/>
      <c r="G43" s="12">
        <v>16</v>
      </c>
      <c r="H43" s="14">
        <v>1</v>
      </c>
      <c r="I43" s="2">
        <v>9</v>
      </c>
      <c r="J43" s="2">
        <v>5</v>
      </c>
      <c r="K43" s="2">
        <v>1</v>
      </c>
      <c r="L43" s="2">
        <v>0</v>
      </c>
      <c r="M43" s="2">
        <v>0</v>
      </c>
      <c r="N43" s="2">
        <v>0</v>
      </c>
      <c r="O43" s="2">
        <v>0</v>
      </c>
      <c r="P43" s="17">
        <v>12.2</v>
      </c>
      <c r="Q43" s="18">
        <v>7.3</v>
      </c>
    </row>
    <row r="44" spans="4:17" x14ac:dyDescent="0.25">
      <c r="D44" s="68"/>
      <c r="E44" s="8" t="s">
        <v>36</v>
      </c>
      <c r="F44" s="9"/>
      <c r="G44" s="12">
        <v>18</v>
      </c>
      <c r="H44" s="14">
        <v>1</v>
      </c>
      <c r="I44" s="2">
        <v>11</v>
      </c>
      <c r="J44" s="2">
        <v>5</v>
      </c>
      <c r="K44" s="2">
        <v>1</v>
      </c>
      <c r="L44" s="2">
        <v>0</v>
      </c>
      <c r="M44" s="2">
        <v>0</v>
      </c>
      <c r="N44" s="2">
        <v>0</v>
      </c>
      <c r="O44" s="2">
        <v>0</v>
      </c>
      <c r="P44" s="17">
        <v>12.3</v>
      </c>
      <c r="Q44" s="18">
        <v>7.2</v>
      </c>
    </row>
    <row r="45" spans="4:17" x14ac:dyDescent="0.25">
      <c r="D45" s="68"/>
      <c r="E45" s="8" t="s">
        <v>38</v>
      </c>
      <c r="F45" s="9"/>
      <c r="G45" s="12">
        <v>2</v>
      </c>
      <c r="H45" s="14">
        <v>0</v>
      </c>
      <c r="I45" s="2">
        <v>1</v>
      </c>
      <c r="J45" s="2">
        <v>0</v>
      </c>
      <c r="K45" s="2">
        <v>1</v>
      </c>
      <c r="L45" s="2">
        <v>0</v>
      </c>
      <c r="M45" s="2">
        <v>0</v>
      </c>
      <c r="N45" s="2">
        <v>0</v>
      </c>
      <c r="O45" s="2">
        <v>0</v>
      </c>
      <c r="P45" s="17">
        <v>17.5</v>
      </c>
      <c r="Q45" s="18">
        <v>17.7</v>
      </c>
    </row>
    <row r="46" spans="4:17" x14ac:dyDescent="0.25">
      <c r="D46" s="68"/>
      <c r="E46" s="8" t="s">
        <v>37</v>
      </c>
      <c r="F46" s="9"/>
      <c r="G46" s="12">
        <v>0</v>
      </c>
      <c r="H46" s="14">
        <v>0</v>
      </c>
      <c r="I46" s="2">
        <v>0</v>
      </c>
      <c r="J46" s="2">
        <v>0</v>
      </c>
      <c r="K46" s="2">
        <v>0</v>
      </c>
      <c r="L46" s="2">
        <v>0</v>
      </c>
      <c r="M46" s="2">
        <v>0</v>
      </c>
      <c r="N46" s="2">
        <v>0</v>
      </c>
      <c r="O46" s="2">
        <v>0</v>
      </c>
      <c r="P46" s="23">
        <v>0</v>
      </c>
      <c r="Q46" s="22">
        <v>0</v>
      </c>
    </row>
    <row r="47" spans="4:17" x14ac:dyDescent="0.25">
      <c r="D47" s="68"/>
      <c r="E47" s="8" t="s">
        <v>39</v>
      </c>
      <c r="F47" s="9"/>
      <c r="G47" s="12">
        <v>0</v>
      </c>
      <c r="H47" s="14">
        <v>0</v>
      </c>
      <c r="I47" s="2">
        <v>0</v>
      </c>
      <c r="J47" s="2">
        <v>0</v>
      </c>
      <c r="K47" s="2">
        <v>0</v>
      </c>
      <c r="L47" s="2">
        <v>0</v>
      </c>
      <c r="M47" s="2">
        <v>0</v>
      </c>
      <c r="N47" s="2">
        <v>0</v>
      </c>
      <c r="O47" s="2">
        <v>0</v>
      </c>
      <c r="P47" s="23">
        <v>0</v>
      </c>
      <c r="Q47" s="22">
        <v>0</v>
      </c>
    </row>
    <row r="48" spans="4:17" x14ac:dyDescent="0.25">
      <c r="D48" s="67" t="s">
        <v>43</v>
      </c>
      <c r="E48" s="10" t="s">
        <v>44</v>
      </c>
      <c r="F48" s="7"/>
      <c r="G48" s="11">
        <v>66</v>
      </c>
      <c r="H48" s="13">
        <v>6</v>
      </c>
      <c r="I48" s="1">
        <v>34</v>
      </c>
      <c r="J48" s="1">
        <v>19</v>
      </c>
      <c r="K48" s="1">
        <v>6</v>
      </c>
      <c r="L48" s="1">
        <v>1</v>
      </c>
      <c r="M48" s="1">
        <v>0</v>
      </c>
      <c r="N48" s="1">
        <v>0</v>
      </c>
      <c r="O48" s="1">
        <v>0</v>
      </c>
      <c r="P48" s="20">
        <v>13.1</v>
      </c>
      <c r="Q48" s="21">
        <v>10.4</v>
      </c>
    </row>
    <row r="49" spans="4:17" x14ac:dyDescent="0.25">
      <c r="D49" s="68"/>
      <c r="E49" s="8" t="s">
        <v>45</v>
      </c>
      <c r="F49" s="9"/>
      <c r="G49" s="12">
        <v>36</v>
      </c>
      <c r="H49" s="14">
        <v>3</v>
      </c>
      <c r="I49" s="2">
        <v>20</v>
      </c>
      <c r="J49" s="2">
        <v>9</v>
      </c>
      <c r="K49" s="2">
        <v>3</v>
      </c>
      <c r="L49" s="2">
        <v>1</v>
      </c>
      <c r="M49" s="2">
        <v>0</v>
      </c>
      <c r="N49" s="2">
        <v>0</v>
      </c>
      <c r="O49" s="2">
        <v>0</v>
      </c>
      <c r="P49" s="17">
        <v>13.2</v>
      </c>
      <c r="Q49" s="18">
        <v>11.6</v>
      </c>
    </row>
    <row r="50" spans="4:17" x14ac:dyDescent="0.25">
      <c r="D50" s="68"/>
      <c r="E50" s="8" t="s">
        <v>46</v>
      </c>
      <c r="F50" s="9"/>
      <c r="G50" s="12">
        <v>30</v>
      </c>
      <c r="H50" s="14">
        <v>3</v>
      </c>
      <c r="I50" s="2">
        <v>14</v>
      </c>
      <c r="J50" s="2">
        <v>10</v>
      </c>
      <c r="K50" s="2">
        <v>3</v>
      </c>
      <c r="L50" s="2">
        <v>0</v>
      </c>
      <c r="M50" s="2">
        <v>0</v>
      </c>
      <c r="N50" s="2">
        <v>0</v>
      </c>
      <c r="O50" s="2">
        <v>0</v>
      </c>
      <c r="P50" s="17">
        <v>13</v>
      </c>
      <c r="Q50" s="18">
        <v>9.1</v>
      </c>
    </row>
    <row r="51" spans="4:17" x14ac:dyDescent="0.25">
      <c r="D51" s="68"/>
      <c r="E51" s="8" t="s">
        <v>47</v>
      </c>
      <c r="F51" s="9"/>
      <c r="G51" s="12">
        <v>1103</v>
      </c>
      <c r="H51" s="14">
        <v>30</v>
      </c>
      <c r="I51" s="2">
        <v>408</v>
      </c>
      <c r="J51" s="2">
        <v>434</v>
      </c>
      <c r="K51" s="2">
        <v>216</v>
      </c>
      <c r="L51" s="2">
        <v>10</v>
      </c>
      <c r="M51" s="2">
        <v>2</v>
      </c>
      <c r="N51" s="2">
        <v>1</v>
      </c>
      <c r="O51" s="2">
        <v>2</v>
      </c>
      <c r="P51" s="17">
        <v>17.8</v>
      </c>
      <c r="Q51" s="18">
        <v>12.4</v>
      </c>
    </row>
    <row r="52" spans="4:17" x14ac:dyDescent="0.25">
      <c r="D52" s="68"/>
      <c r="E52" s="8" t="s">
        <v>48</v>
      </c>
      <c r="F52" s="9"/>
      <c r="G52" s="12">
        <v>166</v>
      </c>
      <c r="H52" s="14">
        <v>4</v>
      </c>
      <c r="I52" s="2">
        <v>67</v>
      </c>
      <c r="J52" s="2">
        <v>53</v>
      </c>
      <c r="K52" s="2">
        <v>40</v>
      </c>
      <c r="L52" s="2">
        <v>1</v>
      </c>
      <c r="M52" s="2">
        <v>1</v>
      </c>
      <c r="N52" s="2">
        <v>0</v>
      </c>
      <c r="O52" s="2">
        <v>0</v>
      </c>
      <c r="P52" s="17">
        <v>18.399999999999999</v>
      </c>
      <c r="Q52" s="18">
        <v>12.9</v>
      </c>
    </row>
    <row r="53" spans="4:17" x14ac:dyDescent="0.25">
      <c r="D53" s="68"/>
      <c r="E53" s="8" t="s">
        <v>49</v>
      </c>
      <c r="F53" s="9"/>
      <c r="G53" s="12">
        <v>156</v>
      </c>
      <c r="H53" s="14">
        <v>8</v>
      </c>
      <c r="I53" s="2">
        <v>54</v>
      </c>
      <c r="J53" s="2">
        <v>72</v>
      </c>
      <c r="K53" s="2">
        <v>20</v>
      </c>
      <c r="L53" s="2">
        <v>0</v>
      </c>
      <c r="M53" s="2">
        <v>1</v>
      </c>
      <c r="N53" s="2">
        <v>0</v>
      </c>
      <c r="O53" s="2">
        <v>1</v>
      </c>
      <c r="P53" s="17">
        <v>16.600000000000001</v>
      </c>
      <c r="Q53" s="18">
        <v>11</v>
      </c>
    </row>
    <row r="54" spans="4:17" x14ac:dyDescent="0.25">
      <c r="D54" s="68"/>
      <c r="E54" s="8" t="s">
        <v>50</v>
      </c>
      <c r="F54" s="9"/>
      <c r="G54" s="12">
        <v>165</v>
      </c>
      <c r="H54" s="14">
        <v>1</v>
      </c>
      <c r="I54" s="2">
        <v>59</v>
      </c>
      <c r="J54" s="2">
        <v>64</v>
      </c>
      <c r="K54" s="2">
        <v>38</v>
      </c>
      <c r="L54" s="2">
        <v>2</v>
      </c>
      <c r="M54" s="2">
        <v>0</v>
      </c>
      <c r="N54" s="2">
        <v>0</v>
      </c>
      <c r="O54" s="2">
        <v>1</v>
      </c>
      <c r="P54" s="17">
        <v>18.5</v>
      </c>
      <c r="Q54" s="18">
        <v>11.7</v>
      </c>
    </row>
    <row r="55" spans="4:17" x14ac:dyDescent="0.25">
      <c r="D55" s="68"/>
      <c r="E55" s="8" t="s">
        <v>51</v>
      </c>
      <c r="F55" s="9"/>
      <c r="G55" s="12">
        <v>168</v>
      </c>
      <c r="H55" s="14">
        <v>3</v>
      </c>
      <c r="I55" s="2">
        <v>62</v>
      </c>
      <c r="J55" s="2">
        <v>76</v>
      </c>
      <c r="K55" s="2">
        <v>25</v>
      </c>
      <c r="L55" s="2">
        <v>1</v>
      </c>
      <c r="M55" s="2">
        <v>0</v>
      </c>
      <c r="N55" s="2">
        <v>1</v>
      </c>
      <c r="O55" s="2">
        <v>0</v>
      </c>
      <c r="P55" s="17">
        <v>18</v>
      </c>
      <c r="Q55" s="18">
        <v>16.3</v>
      </c>
    </row>
    <row r="56" spans="4:17" x14ac:dyDescent="0.25">
      <c r="D56" s="68"/>
      <c r="E56" s="8" t="s">
        <v>52</v>
      </c>
      <c r="F56" s="9"/>
      <c r="G56" s="12">
        <v>215</v>
      </c>
      <c r="H56" s="14">
        <v>5</v>
      </c>
      <c r="I56" s="2">
        <v>87</v>
      </c>
      <c r="J56" s="2">
        <v>75</v>
      </c>
      <c r="K56" s="2">
        <v>45</v>
      </c>
      <c r="L56" s="2">
        <v>3</v>
      </c>
      <c r="M56" s="2">
        <v>0</v>
      </c>
      <c r="N56" s="2">
        <v>0</v>
      </c>
      <c r="O56" s="2">
        <v>0</v>
      </c>
      <c r="P56" s="17">
        <v>17.7</v>
      </c>
      <c r="Q56" s="18">
        <v>11.2</v>
      </c>
    </row>
    <row r="57" spans="4:17" x14ac:dyDescent="0.25">
      <c r="D57" s="68"/>
      <c r="E57" s="8" t="s">
        <v>53</v>
      </c>
      <c r="F57" s="9"/>
      <c r="G57" s="12">
        <v>233</v>
      </c>
      <c r="H57" s="14">
        <v>9</v>
      </c>
      <c r="I57" s="2">
        <v>79</v>
      </c>
      <c r="J57" s="2">
        <v>94</v>
      </c>
      <c r="K57" s="2">
        <v>48</v>
      </c>
      <c r="L57" s="2">
        <v>3</v>
      </c>
      <c r="M57" s="2">
        <v>0</v>
      </c>
      <c r="N57" s="2">
        <v>0</v>
      </c>
      <c r="O57" s="2">
        <v>0</v>
      </c>
      <c r="P57" s="17">
        <v>17.899999999999999</v>
      </c>
      <c r="Q57" s="18">
        <v>11.4</v>
      </c>
    </row>
    <row r="58" spans="4:17" x14ac:dyDescent="0.25">
      <c r="D58" s="68"/>
      <c r="E58" s="8" t="s">
        <v>37</v>
      </c>
      <c r="F58" s="9"/>
      <c r="G58" s="12">
        <v>0</v>
      </c>
      <c r="H58" s="14">
        <v>0</v>
      </c>
      <c r="I58" s="2">
        <v>0</v>
      </c>
      <c r="J58" s="2">
        <v>0</v>
      </c>
      <c r="K58" s="2">
        <v>0</v>
      </c>
      <c r="L58" s="2">
        <v>0</v>
      </c>
      <c r="M58" s="2">
        <v>0</v>
      </c>
      <c r="N58" s="2">
        <v>0</v>
      </c>
      <c r="O58" s="2">
        <v>0</v>
      </c>
      <c r="P58" s="23">
        <v>0</v>
      </c>
      <c r="Q58" s="22">
        <v>0</v>
      </c>
    </row>
    <row r="59" spans="4:17" x14ac:dyDescent="0.25">
      <c r="D59" s="69"/>
      <c r="E59" s="35" t="s">
        <v>39</v>
      </c>
      <c r="F59" s="31"/>
      <c r="G59" s="25">
        <v>0</v>
      </c>
      <c r="H59" s="39">
        <v>0</v>
      </c>
      <c r="I59" s="6">
        <v>0</v>
      </c>
      <c r="J59" s="6">
        <v>0</v>
      </c>
      <c r="K59" s="6">
        <v>0</v>
      </c>
      <c r="L59" s="6">
        <v>0</v>
      </c>
      <c r="M59" s="6">
        <v>0</v>
      </c>
      <c r="N59" s="6">
        <v>0</v>
      </c>
      <c r="O59" s="6">
        <v>0</v>
      </c>
      <c r="P59" s="45">
        <v>0</v>
      </c>
      <c r="Q59" s="42">
        <v>0</v>
      </c>
    </row>
  </sheetData>
  <mergeCells count="7">
    <mergeCell ref="D34:D47"/>
    <mergeCell ref="D48:D59"/>
    <mergeCell ref="D8:F9"/>
    <mergeCell ref="D11:D18"/>
    <mergeCell ref="D19:D25"/>
    <mergeCell ref="D26:D27"/>
    <mergeCell ref="D28:D33"/>
  </mergeCells>
  <phoneticPr fontId="4"/>
  <pageMargins left="0.7" right="0.7" top="0.75" bottom="0.75" header="0.3" footer="0.3"/>
  <pageSetup paperSize="9" scale="63" pageOrder="overThenDown" orientation="landscape"/>
  <headerFooter>
    <oddFooter>&amp;CN(55)</oddFooter>
  </headerFooter>
  <rowBreaks count="1" manualBreakCount="1">
    <brk id="59" max="16383" man="1"/>
  </rowBreaks>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4:Q59"/>
  <sheetViews>
    <sheetView workbookViewId="0"/>
  </sheetViews>
  <sheetFormatPr defaultColWidth="8.8984375" defaultRowHeight="12.6" x14ac:dyDescent="0.25"/>
  <cols>
    <col min="1" max="1" width="3.59765625" style="24" customWidth="1"/>
    <col min="2" max="2" width="4.59765625" style="24" customWidth="1"/>
    <col min="3" max="4" width="7.59765625" style="24" customWidth="1"/>
    <col min="5" max="5" width="16.59765625" style="24" customWidth="1"/>
    <col min="6" max="6" width="5.59765625" style="24" customWidth="1"/>
    <col min="7" max="17" width="8.59765625" style="24" customWidth="1"/>
    <col min="18" max="16384" width="8.8984375" style="24"/>
  </cols>
  <sheetData>
    <row r="4" spans="2:17" x14ac:dyDescent="0.25">
      <c r="B4" s="32" t="str">
        <f xml:space="preserve"> HYPERLINK("#'目次'!B62", "[56]")</f>
        <v>[56]</v>
      </c>
      <c r="C4" s="19" t="s">
        <v>719</v>
      </c>
    </row>
    <row r="5" spans="2:17" x14ac:dyDescent="0.25">
      <c r="C5" s="24" t="s">
        <v>694</v>
      </c>
    </row>
    <row r="7" spans="2:17" x14ac:dyDescent="0.25">
      <c r="C7" s="19" t="s">
        <v>11</v>
      </c>
    </row>
    <row r="8" spans="2:17" ht="25.2" x14ac:dyDescent="0.25">
      <c r="D8" s="63"/>
      <c r="E8" s="64"/>
      <c r="F8" s="64"/>
      <c r="G8" s="38" t="s">
        <v>12</v>
      </c>
      <c r="H8" s="33" t="s">
        <v>710</v>
      </c>
      <c r="I8" s="5" t="s">
        <v>711</v>
      </c>
      <c r="J8" s="5" t="s">
        <v>712</v>
      </c>
      <c r="K8" s="5" t="s">
        <v>713</v>
      </c>
      <c r="L8" s="5" t="s">
        <v>714</v>
      </c>
      <c r="M8" s="5" t="s">
        <v>715</v>
      </c>
      <c r="N8" s="5" t="s">
        <v>716</v>
      </c>
      <c r="O8" s="5" t="s">
        <v>231</v>
      </c>
      <c r="P8" s="5" t="s">
        <v>717</v>
      </c>
      <c r="Q8" s="29" t="s">
        <v>245</v>
      </c>
    </row>
    <row r="9" spans="2:17" x14ac:dyDescent="0.25">
      <c r="D9" s="65"/>
      <c r="E9" s="66"/>
      <c r="F9" s="66"/>
      <c r="G9" s="37"/>
      <c r="H9" s="34"/>
      <c r="I9" s="4"/>
      <c r="J9" s="4"/>
      <c r="K9" s="4"/>
      <c r="L9" s="4"/>
      <c r="M9" s="4"/>
      <c r="N9" s="4"/>
      <c r="O9" s="4"/>
      <c r="P9" s="4"/>
      <c r="Q9" s="26"/>
    </row>
    <row r="10" spans="2:17" x14ac:dyDescent="0.25">
      <c r="D10" s="30"/>
      <c r="E10" s="28" t="s">
        <v>12</v>
      </c>
      <c r="F10" s="36"/>
      <c r="G10" s="27">
        <v>21</v>
      </c>
      <c r="H10" s="3">
        <v>1</v>
      </c>
      <c r="I10" s="3">
        <v>8</v>
      </c>
      <c r="J10" s="3">
        <v>4</v>
      </c>
      <c r="K10" s="3">
        <v>3</v>
      </c>
      <c r="L10" s="3">
        <v>2</v>
      </c>
      <c r="M10" s="3">
        <v>0</v>
      </c>
      <c r="N10" s="3">
        <v>0</v>
      </c>
      <c r="O10" s="3">
        <v>3</v>
      </c>
      <c r="P10" s="44">
        <v>20.100000000000001</v>
      </c>
      <c r="Q10" s="43">
        <v>16.8</v>
      </c>
    </row>
    <row r="11" spans="2:17" x14ac:dyDescent="0.25">
      <c r="D11" s="67" t="s">
        <v>21</v>
      </c>
      <c r="E11" s="10" t="s">
        <v>13</v>
      </c>
      <c r="F11" s="7"/>
      <c r="G11" s="11">
        <v>0</v>
      </c>
      <c r="H11" s="13">
        <v>0</v>
      </c>
      <c r="I11" s="1">
        <v>0</v>
      </c>
      <c r="J11" s="1">
        <v>0</v>
      </c>
      <c r="K11" s="1">
        <v>0</v>
      </c>
      <c r="L11" s="1">
        <v>0</v>
      </c>
      <c r="M11" s="1">
        <v>0</v>
      </c>
      <c r="N11" s="1">
        <v>0</v>
      </c>
      <c r="O11" s="1">
        <v>0</v>
      </c>
      <c r="P11" s="51">
        <v>0</v>
      </c>
      <c r="Q11" s="50">
        <v>0</v>
      </c>
    </row>
    <row r="12" spans="2:17" x14ac:dyDescent="0.25">
      <c r="D12" s="68"/>
      <c r="E12" s="8" t="s">
        <v>14</v>
      </c>
      <c r="F12" s="9"/>
      <c r="G12" s="12">
        <v>0</v>
      </c>
      <c r="H12" s="14">
        <v>0</v>
      </c>
      <c r="I12" s="2">
        <v>0</v>
      </c>
      <c r="J12" s="2">
        <v>0</v>
      </c>
      <c r="K12" s="2">
        <v>0</v>
      </c>
      <c r="L12" s="2">
        <v>0</v>
      </c>
      <c r="M12" s="2">
        <v>0</v>
      </c>
      <c r="N12" s="2">
        <v>0</v>
      </c>
      <c r="O12" s="2">
        <v>0</v>
      </c>
      <c r="P12" s="23">
        <v>0</v>
      </c>
      <c r="Q12" s="22">
        <v>0</v>
      </c>
    </row>
    <row r="13" spans="2:17" x14ac:dyDescent="0.25">
      <c r="D13" s="68"/>
      <c r="E13" s="8" t="s">
        <v>15</v>
      </c>
      <c r="F13" s="9"/>
      <c r="G13" s="12">
        <v>10</v>
      </c>
      <c r="H13" s="14">
        <v>1</v>
      </c>
      <c r="I13" s="2">
        <v>4</v>
      </c>
      <c r="J13" s="2">
        <v>1</v>
      </c>
      <c r="K13" s="2">
        <v>2</v>
      </c>
      <c r="L13" s="2">
        <v>0</v>
      </c>
      <c r="M13" s="2">
        <v>0</v>
      </c>
      <c r="N13" s="2">
        <v>0</v>
      </c>
      <c r="O13" s="2">
        <v>2</v>
      </c>
      <c r="P13" s="17">
        <v>14.1</v>
      </c>
      <c r="Q13" s="18">
        <v>10.4</v>
      </c>
    </row>
    <row r="14" spans="2:17" x14ac:dyDescent="0.25">
      <c r="D14" s="68"/>
      <c r="E14" s="8" t="s">
        <v>16</v>
      </c>
      <c r="F14" s="9"/>
      <c r="G14" s="12">
        <v>3</v>
      </c>
      <c r="H14" s="14">
        <v>0</v>
      </c>
      <c r="I14" s="2">
        <v>2</v>
      </c>
      <c r="J14" s="2">
        <v>0</v>
      </c>
      <c r="K14" s="2">
        <v>0</v>
      </c>
      <c r="L14" s="2">
        <v>1</v>
      </c>
      <c r="M14" s="2">
        <v>0</v>
      </c>
      <c r="N14" s="2">
        <v>0</v>
      </c>
      <c r="O14" s="2">
        <v>0</v>
      </c>
      <c r="P14" s="17">
        <v>26.7</v>
      </c>
      <c r="Q14" s="18">
        <v>28.9</v>
      </c>
    </row>
    <row r="15" spans="2:17" x14ac:dyDescent="0.25">
      <c r="D15" s="68"/>
      <c r="E15" s="8" t="s">
        <v>17</v>
      </c>
      <c r="F15" s="9"/>
      <c r="G15" s="12">
        <v>4</v>
      </c>
      <c r="H15" s="14">
        <v>0</v>
      </c>
      <c r="I15" s="2">
        <v>2</v>
      </c>
      <c r="J15" s="2">
        <v>1</v>
      </c>
      <c r="K15" s="2">
        <v>0</v>
      </c>
      <c r="L15" s="2">
        <v>1</v>
      </c>
      <c r="M15" s="2">
        <v>0</v>
      </c>
      <c r="N15" s="2">
        <v>0</v>
      </c>
      <c r="O15" s="2">
        <v>0</v>
      </c>
      <c r="P15" s="17">
        <v>25</v>
      </c>
      <c r="Q15" s="18">
        <v>23.8</v>
      </c>
    </row>
    <row r="16" spans="2:17" x14ac:dyDescent="0.25">
      <c r="D16" s="68"/>
      <c r="E16" s="8" t="s">
        <v>18</v>
      </c>
      <c r="F16" s="9"/>
      <c r="G16" s="12">
        <v>0</v>
      </c>
      <c r="H16" s="14">
        <v>0</v>
      </c>
      <c r="I16" s="2">
        <v>0</v>
      </c>
      <c r="J16" s="2">
        <v>0</v>
      </c>
      <c r="K16" s="2">
        <v>0</v>
      </c>
      <c r="L16" s="2">
        <v>0</v>
      </c>
      <c r="M16" s="2">
        <v>0</v>
      </c>
      <c r="N16" s="2">
        <v>0</v>
      </c>
      <c r="O16" s="2">
        <v>0</v>
      </c>
      <c r="P16" s="23">
        <v>0</v>
      </c>
      <c r="Q16" s="22">
        <v>0</v>
      </c>
    </row>
    <row r="17" spans="4:17" x14ac:dyDescent="0.25">
      <c r="D17" s="68"/>
      <c r="E17" s="8" t="s">
        <v>19</v>
      </c>
      <c r="F17" s="9"/>
      <c r="G17" s="12">
        <v>0</v>
      </c>
      <c r="H17" s="14">
        <v>0</v>
      </c>
      <c r="I17" s="2">
        <v>0</v>
      </c>
      <c r="J17" s="2">
        <v>0</v>
      </c>
      <c r="K17" s="2">
        <v>0</v>
      </c>
      <c r="L17" s="2">
        <v>0</v>
      </c>
      <c r="M17" s="2">
        <v>0</v>
      </c>
      <c r="N17" s="2">
        <v>0</v>
      </c>
      <c r="O17" s="2">
        <v>0</v>
      </c>
      <c r="P17" s="23">
        <v>0</v>
      </c>
      <c r="Q17" s="22">
        <v>0</v>
      </c>
    </row>
    <row r="18" spans="4:17" x14ac:dyDescent="0.25">
      <c r="D18" s="68"/>
      <c r="E18" s="8" t="s">
        <v>20</v>
      </c>
      <c r="F18" s="9"/>
      <c r="G18" s="12">
        <v>4</v>
      </c>
      <c r="H18" s="14">
        <v>0</v>
      </c>
      <c r="I18" s="2">
        <v>0</v>
      </c>
      <c r="J18" s="2">
        <v>2</v>
      </c>
      <c r="K18" s="2">
        <v>1</v>
      </c>
      <c r="L18" s="2">
        <v>0</v>
      </c>
      <c r="M18" s="2">
        <v>0</v>
      </c>
      <c r="N18" s="2">
        <v>0</v>
      </c>
      <c r="O18" s="2">
        <v>1</v>
      </c>
      <c r="P18" s="17">
        <v>23</v>
      </c>
      <c r="Q18" s="18">
        <v>7.5</v>
      </c>
    </row>
    <row r="19" spans="4:17" x14ac:dyDescent="0.25">
      <c r="D19" s="67" t="s">
        <v>22</v>
      </c>
      <c r="E19" s="10" t="s">
        <v>23</v>
      </c>
      <c r="F19" s="7"/>
      <c r="G19" s="11">
        <v>5</v>
      </c>
      <c r="H19" s="13">
        <v>0</v>
      </c>
      <c r="I19" s="1">
        <v>3</v>
      </c>
      <c r="J19" s="1">
        <v>0</v>
      </c>
      <c r="K19" s="1">
        <v>1</v>
      </c>
      <c r="L19" s="1">
        <v>0</v>
      </c>
      <c r="M19" s="1">
        <v>0</v>
      </c>
      <c r="N19" s="1">
        <v>0</v>
      </c>
      <c r="O19" s="1">
        <v>1</v>
      </c>
      <c r="P19" s="20">
        <v>15</v>
      </c>
      <c r="Q19" s="21">
        <v>10</v>
      </c>
    </row>
    <row r="20" spans="4:17" x14ac:dyDescent="0.25">
      <c r="D20" s="68"/>
      <c r="E20" s="8" t="s">
        <v>24</v>
      </c>
      <c r="F20" s="9"/>
      <c r="G20" s="12">
        <v>1</v>
      </c>
      <c r="H20" s="14">
        <v>0</v>
      </c>
      <c r="I20" s="2">
        <v>0</v>
      </c>
      <c r="J20" s="2">
        <v>0</v>
      </c>
      <c r="K20" s="2">
        <v>1</v>
      </c>
      <c r="L20" s="2">
        <v>0</v>
      </c>
      <c r="M20" s="2">
        <v>0</v>
      </c>
      <c r="N20" s="2">
        <v>0</v>
      </c>
      <c r="O20" s="2">
        <v>0</v>
      </c>
      <c r="P20" s="17">
        <v>30</v>
      </c>
      <c r="Q20" s="18">
        <v>0</v>
      </c>
    </row>
    <row r="21" spans="4:17" x14ac:dyDescent="0.25">
      <c r="D21" s="68"/>
      <c r="E21" s="8" t="s">
        <v>25</v>
      </c>
      <c r="F21" s="9"/>
      <c r="G21" s="12">
        <v>4</v>
      </c>
      <c r="H21" s="14">
        <v>0</v>
      </c>
      <c r="I21" s="2">
        <v>3</v>
      </c>
      <c r="J21" s="2">
        <v>0</v>
      </c>
      <c r="K21" s="2">
        <v>0</v>
      </c>
      <c r="L21" s="2">
        <v>0</v>
      </c>
      <c r="M21" s="2">
        <v>0</v>
      </c>
      <c r="N21" s="2">
        <v>0</v>
      </c>
      <c r="O21" s="2">
        <v>1</v>
      </c>
      <c r="P21" s="17">
        <v>10</v>
      </c>
      <c r="Q21" s="18">
        <v>0</v>
      </c>
    </row>
    <row r="22" spans="4:17" x14ac:dyDescent="0.25">
      <c r="D22" s="68"/>
      <c r="E22" s="8" t="s">
        <v>26</v>
      </c>
      <c r="F22" s="9"/>
      <c r="G22" s="12">
        <v>15</v>
      </c>
      <c r="H22" s="14">
        <v>1</v>
      </c>
      <c r="I22" s="2">
        <v>5</v>
      </c>
      <c r="J22" s="2">
        <v>3</v>
      </c>
      <c r="K22" s="2">
        <v>2</v>
      </c>
      <c r="L22" s="2">
        <v>2</v>
      </c>
      <c r="M22" s="2">
        <v>0</v>
      </c>
      <c r="N22" s="2">
        <v>0</v>
      </c>
      <c r="O22" s="2">
        <v>2</v>
      </c>
      <c r="P22" s="17">
        <v>21.4</v>
      </c>
      <c r="Q22" s="18">
        <v>19</v>
      </c>
    </row>
    <row r="23" spans="4:17" x14ac:dyDescent="0.25">
      <c r="D23" s="68"/>
      <c r="E23" s="8" t="s">
        <v>27</v>
      </c>
      <c r="F23" s="9"/>
      <c r="G23" s="12">
        <v>11</v>
      </c>
      <c r="H23" s="14">
        <v>1</v>
      </c>
      <c r="I23" s="2">
        <v>4</v>
      </c>
      <c r="J23" s="2">
        <v>1</v>
      </c>
      <c r="K23" s="2">
        <v>1</v>
      </c>
      <c r="L23" s="2">
        <v>2</v>
      </c>
      <c r="M23" s="2">
        <v>0</v>
      </c>
      <c r="N23" s="2">
        <v>0</v>
      </c>
      <c r="O23" s="2">
        <v>2</v>
      </c>
      <c r="P23" s="17">
        <v>23.1</v>
      </c>
      <c r="Q23" s="18">
        <v>22.2</v>
      </c>
    </row>
    <row r="24" spans="4:17" x14ac:dyDescent="0.25">
      <c r="D24" s="68"/>
      <c r="E24" s="8" t="s">
        <v>28</v>
      </c>
      <c r="F24" s="9"/>
      <c r="G24" s="12">
        <v>4</v>
      </c>
      <c r="H24" s="14">
        <v>0</v>
      </c>
      <c r="I24" s="2">
        <v>1</v>
      </c>
      <c r="J24" s="2">
        <v>2</v>
      </c>
      <c r="K24" s="2">
        <v>1</v>
      </c>
      <c r="L24" s="2">
        <v>0</v>
      </c>
      <c r="M24" s="2">
        <v>0</v>
      </c>
      <c r="N24" s="2">
        <v>0</v>
      </c>
      <c r="O24" s="2">
        <v>0</v>
      </c>
      <c r="P24" s="17">
        <v>17.5</v>
      </c>
      <c r="Q24" s="18">
        <v>10.4</v>
      </c>
    </row>
    <row r="25" spans="4:17" x14ac:dyDescent="0.25">
      <c r="D25" s="68"/>
      <c r="E25" s="8" t="s">
        <v>29</v>
      </c>
      <c r="F25" s="9"/>
      <c r="G25" s="12">
        <v>1</v>
      </c>
      <c r="H25" s="14">
        <v>0</v>
      </c>
      <c r="I25" s="2">
        <v>0</v>
      </c>
      <c r="J25" s="2">
        <v>1</v>
      </c>
      <c r="K25" s="2">
        <v>0</v>
      </c>
      <c r="L25" s="2">
        <v>0</v>
      </c>
      <c r="M25" s="2">
        <v>0</v>
      </c>
      <c r="N25" s="2">
        <v>0</v>
      </c>
      <c r="O25" s="2">
        <v>0</v>
      </c>
      <c r="P25" s="17">
        <v>24</v>
      </c>
      <c r="Q25" s="18">
        <v>0</v>
      </c>
    </row>
    <row r="26" spans="4:17" x14ac:dyDescent="0.25">
      <c r="D26" s="67" t="s">
        <v>30</v>
      </c>
      <c r="E26" s="10" t="s">
        <v>31</v>
      </c>
      <c r="F26" s="7"/>
      <c r="G26" s="11">
        <v>13</v>
      </c>
      <c r="H26" s="13">
        <v>0</v>
      </c>
      <c r="I26" s="1">
        <v>6</v>
      </c>
      <c r="J26" s="1">
        <v>2</v>
      </c>
      <c r="K26" s="1">
        <v>3</v>
      </c>
      <c r="L26" s="1">
        <v>2</v>
      </c>
      <c r="M26" s="1">
        <v>0</v>
      </c>
      <c r="N26" s="1">
        <v>0</v>
      </c>
      <c r="O26" s="1">
        <v>0</v>
      </c>
      <c r="P26" s="20">
        <v>23.5</v>
      </c>
      <c r="Q26" s="21">
        <v>18.2</v>
      </c>
    </row>
    <row r="27" spans="4:17" x14ac:dyDescent="0.25">
      <c r="D27" s="68"/>
      <c r="E27" s="8" t="s">
        <v>32</v>
      </c>
      <c r="F27" s="9"/>
      <c r="G27" s="12">
        <v>8</v>
      </c>
      <c r="H27" s="14">
        <v>1</v>
      </c>
      <c r="I27" s="2">
        <v>2</v>
      </c>
      <c r="J27" s="2">
        <v>2</v>
      </c>
      <c r="K27" s="2">
        <v>0</v>
      </c>
      <c r="L27" s="2">
        <v>0</v>
      </c>
      <c r="M27" s="2">
        <v>0</v>
      </c>
      <c r="N27" s="2">
        <v>0</v>
      </c>
      <c r="O27" s="2">
        <v>3</v>
      </c>
      <c r="P27" s="17">
        <v>11.4</v>
      </c>
      <c r="Q27" s="18">
        <v>8.4</v>
      </c>
    </row>
    <row r="28" spans="4:17" x14ac:dyDescent="0.25">
      <c r="D28" s="67" t="s">
        <v>33</v>
      </c>
      <c r="E28" s="10" t="s">
        <v>34</v>
      </c>
      <c r="F28" s="7"/>
      <c r="G28" s="11">
        <v>18</v>
      </c>
      <c r="H28" s="13">
        <v>0</v>
      </c>
      <c r="I28" s="1">
        <v>7</v>
      </c>
      <c r="J28" s="1">
        <v>4</v>
      </c>
      <c r="K28" s="1">
        <v>2</v>
      </c>
      <c r="L28" s="1">
        <v>2</v>
      </c>
      <c r="M28" s="1">
        <v>0</v>
      </c>
      <c r="N28" s="1">
        <v>0</v>
      </c>
      <c r="O28" s="1">
        <v>3</v>
      </c>
      <c r="P28" s="20">
        <v>21.3</v>
      </c>
      <c r="Q28" s="21">
        <v>17.5</v>
      </c>
    </row>
    <row r="29" spans="4:17" x14ac:dyDescent="0.25">
      <c r="D29" s="68"/>
      <c r="E29" s="8" t="s">
        <v>35</v>
      </c>
      <c r="F29" s="9"/>
      <c r="G29" s="12">
        <v>3</v>
      </c>
      <c r="H29" s="14">
        <v>1</v>
      </c>
      <c r="I29" s="2">
        <v>1</v>
      </c>
      <c r="J29" s="2">
        <v>0</v>
      </c>
      <c r="K29" s="2">
        <v>1</v>
      </c>
      <c r="L29" s="2">
        <v>0</v>
      </c>
      <c r="M29" s="2">
        <v>0</v>
      </c>
      <c r="N29" s="2">
        <v>0</v>
      </c>
      <c r="O29" s="2">
        <v>0</v>
      </c>
      <c r="P29" s="17">
        <v>14.3</v>
      </c>
      <c r="Q29" s="18">
        <v>14</v>
      </c>
    </row>
    <row r="30" spans="4:17" x14ac:dyDescent="0.25">
      <c r="D30" s="68"/>
      <c r="E30" s="8" t="s">
        <v>36</v>
      </c>
      <c r="F30" s="9"/>
      <c r="G30" s="12">
        <v>0</v>
      </c>
      <c r="H30" s="14">
        <v>0</v>
      </c>
      <c r="I30" s="2">
        <v>0</v>
      </c>
      <c r="J30" s="2">
        <v>0</v>
      </c>
      <c r="K30" s="2">
        <v>0</v>
      </c>
      <c r="L30" s="2">
        <v>0</v>
      </c>
      <c r="M30" s="2">
        <v>0</v>
      </c>
      <c r="N30" s="2">
        <v>0</v>
      </c>
      <c r="O30" s="2">
        <v>0</v>
      </c>
      <c r="P30" s="23">
        <v>0</v>
      </c>
      <c r="Q30" s="22">
        <v>0</v>
      </c>
    </row>
    <row r="31" spans="4:17" x14ac:dyDescent="0.25">
      <c r="D31" s="68"/>
      <c r="E31" s="8" t="s">
        <v>37</v>
      </c>
      <c r="F31" s="9"/>
      <c r="G31" s="12">
        <v>0</v>
      </c>
      <c r="H31" s="14">
        <v>0</v>
      </c>
      <c r="I31" s="2">
        <v>0</v>
      </c>
      <c r="J31" s="2">
        <v>0</v>
      </c>
      <c r="K31" s="2">
        <v>0</v>
      </c>
      <c r="L31" s="2">
        <v>0</v>
      </c>
      <c r="M31" s="2">
        <v>0</v>
      </c>
      <c r="N31" s="2">
        <v>0</v>
      </c>
      <c r="O31" s="2">
        <v>0</v>
      </c>
      <c r="P31" s="23">
        <v>0</v>
      </c>
      <c r="Q31" s="22">
        <v>0</v>
      </c>
    </row>
    <row r="32" spans="4:17" x14ac:dyDescent="0.25">
      <c r="D32" s="68"/>
      <c r="E32" s="8" t="s">
        <v>38</v>
      </c>
      <c r="F32" s="9"/>
      <c r="G32" s="12">
        <v>0</v>
      </c>
      <c r="H32" s="14">
        <v>0</v>
      </c>
      <c r="I32" s="2">
        <v>0</v>
      </c>
      <c r="J32" s="2">
        <v>0</v>
      </c>
      <c r="K32" s="2">
        <v>0</v>
      </c>
      <c r="L32" s="2">
        <v>0</v>
      </c>
      <c r="M32" s="2">
        <v>0</v>
      </c>
      <c r="N32" s="2">
        <v>0</v>
      </c>
      <c r="O32" s="2">
        <v>0</v>
      </c>
      <c r="P32" s="23">
        <v>0</v>
      </c>
      <c r="Q32" s="22">
        <v>0</v>
      </c>
    </row>
    <row r="33" spans="4:17" x14ac:dyDescent="0.25">
      <c r="D33" s="68"/>
      <c r="E33" s="8" t="s">
        <v>39</v>
      </c>
      <c r="F33" s="9"/>
      <c r="G33" s="12">
        <v>0</v>
      </c>
      <c r="H33" s="14">
        <v>0</v>
      </c>
      <c r="I33" s="2">
        <v>0</v>
      </c>
      <c r="J33" s="2">
        <v>0</v>
      </c>
      <c r="K33" s="2">
        <v>0</v>
      </c>
      <c r="L33" s="2">
        <v>0</v>
      </c>
      <c r="M33" s="2">
        <v>0</v>
      </c>
      <c r="N33" s="2">
        <v>0</v>
      </c>
      <c r="O33" s="2">
        <v>0</v>
      </c>
      <c r="P33" s="23">
        <v>0</v>
      </c>
      <c r="Q33" s="22">
        <v>0</v>
      </c>
    </row>
    <row r="34" spans="4:17" x14ac:dyDescent="0.25">
      <c r="D34" s="67" t="s">
        <v>40</v>
      </c>
      <c r="E34" s="10" t="s">
        <v>41</v>
      </c>
      <c r="F34" s="7"/>
      <c r="G34" s="11">
        <v>13</v>
      </c>
      <c r="H34" s="13">
        <v>0</v>
      </c>
      <c r="I34" s="1">
        <v>6</v>
      </c>
      <c r="J34" s="1">
        <v>2</v>
      </c>
      <c r="K34" s="1">
        <v>3</v>
      </c>
      <c r="L34" s="1">
        <v>2</v>
      </c>
      <c r="M34" s="1">
        <v>0</v>
      </c>
      <c r="N34" s="1">
        <v>0</v>
      </c>
      <c r="O34" s="1">
        <v>0</v>
      </c>
      <c r="P34" s="20">
        <v>23.5</v>
      </c>
      <c r="Q34" s="21">
        <v>18.2</v>
      </c>
    </row>
    <row r="35" spans="4:17" x14ac:dyDescent="0.25">
      <c r="D35" s="68"/>
      <c r="E35" s="8" t="s">
        <v>34</v>
      </c>
      <c r="F35" s="9"/>
      <c r="G35" s="12">
        <v>11</v>
      </c>
      <c r="H35" s="14">
        <v>0</v>
      </c>
      <c r="I35" s="2">
        <v>5</v>
      </c>
      <c r="J35" s="2">
        <v>2</v>
      </c>
      <c r="K35" s="2">
        <v>2</v>
      </c>
      <c r="L35" s="2">
        <v>2</v>
      </c>
      <c r="M35" s="2">
        <v>0</v>
      </c>
      <c r="N35" s="2">
        <v>0</v>
      </c>
      <c r="O35" s="2">
        <v>0</v>
      </c>
      <c r="P35" s="17">
        <v>24.1</v>
      </c>
      <c r="Q35" s="18">
        <v>19.3</v>
      </c>
    </row>
    <row r="36" spans="4:17" x14ac:dyDescent="0.25">
      <c r="D36" s="68"/>
      <c r="E36" s="8" t="s">
        <v>35</v>
      </c>
      <c r="F36" s="9"/>
      <c r="G36" s="12">
        <v>2</v>
      </c>
      <c r="H36" s="14">
        <v>0</v>
      </c>
      <c r="I36" s="2">
        <v>1</v>
      </c>
      <c r="J36" s="2">
        <v>0</v>
      </c>
      <c r="K36" s="2">
        <v>1</v>
      </c>
      <c r="L36" s="2">
        <v>0</v>
      </c>
      <c r="M36" s="2">
        <v>0</v>
      </c>
      <c r="N36" s="2">
        <v>0</v>
      </c>
      <c r="O36" s="2">
        <v>0</v>
      </c>
      <c r="P36" s="17">
        <v>20</v>
      </c>
      <c r="Q36" s="18">
        <v>14.1</v>
      </c>
    </row>
    <row r="37" spans="4:17" x14ac:dyDescent="0.25">
      <c r="D37" s="68"/>
      <c r="E37" s="8" t="s">
        <v>36</v>
      </c>
      <c r="F37" s="9"/>
      <c r="G37" s="12">
        <v>0</v>
      </c>
      <c r="H37" s="14">
        <v>0</v>
      </c>
      <c r="I37" s="2">
        <v>0</v>
      </c>
      <c r="J37" s="2">
        <v>0</v>
      </c>
      <c r="K37" s="2">
        <v>0</v>
      </c>
      <c r="L37" s="2">
        <v>0</v>
      </c>
      <c r="M37" s="2">
        <v>0</v>
      </c>
      <c r="N37" s="2">
        <v>0</v>
      </c>
      <c r="O37" s="2">
        <v>0</v>
      </c>
      <c r="P37" s="23">
        <v>0</v>
      </c>
      <c r="Q37" s="22">
        <v>0</v>
      </c>
    </row>
    <row r="38" spans="4:17" x14ac:dyDescent="0.25">
      <c r="D38" s="68"/>
      <c r="E38" s="8" t="s">
        <v>38</v>
      </c>
      <c r="F38" s="9"/>
      <c r="G38" s="12">
        <v>0</v>
      </c>
      <c r="H38" s="14">
        <v>0</v>
      </c>
      <c r="I38" s="2">
        <v>0</v>
      </c>
      <c r="J38" s="2">
        <v>0</v>
      </c>
      <c r="K38" s="2">
        <v>0</v>
      </c>
      <c r="L38" s="2">
        <v>0</v>
      </c>
      <c r="M38" s="2">
        <v>0</v>
      </c>
      <c r="N38" s="2">
        <v>0</v>
      </c>
      <c r="O38" s="2">
        <v>0</v>
      </c>
      <c r="P38" s="23">
        <v>0</v>
      </c>
      <c r="Q38" s="22">
        <v>0</v>
      </c>
    </row>
    <row r="39" spans="4:17" x14ac:dyDescent="0.25">
      <c r="D39" s="68"/>
      <c r="E39" s="8" t="s">
        <v>37</v>
      </c>
      <c r="F39" s="9"/>
      <c r="G39" s="12">
        <v>0</v>
      </c>
      <c r="H39" s="14">
        <v>0</v>
      </c>
      <c r="I39" s="2">
        <v>0</v>
      </c>
      <c r="J39" s="2">
        <v>0</v>
      </c>
      <c r="K39" s="2">
        <v>0</v>
      </c>
      <c r="L39" s="2">
        <v>0</v>
      </c>
      <c r="M39" s="2">
        <v>0</v>
      </c>
      <c r="N39" s="2">
        <v>0</v>
      </c>
      <c r="O39" s="2">
        <v>0</v>
      </c>
      <c r="P39" s="23">
        <v>0</v>
      </c>
      <c r="Q39" s="22">
        <v>0</v>
      </c>
    </row>
    <row r="40" spans="4:17" x14ac:dyDescent="0.25">
      <c r="D40" s="68"/>
      <c r="E40" s="8" t="s">
        <v>39</v>
      </c>
      <c r="F40" s="9"/>
      <c r="G40" s="12">
        <v>0</v>
      </c>
      <c r="H40" s="14">
        <v>0</v>
      </c>
      <c r="I40" s="2">
        <v>0</v>
      </c>
      <c r="J40" s="2">
        <v>0</v>
      </c>
      <c r="K40" s="2">
        <v>0</v>
      </c>
      <c r="L40" s="2">
        <v>0</v>
      </c>
      <c r="M40" s="2">
        <v>0</v>
      </c>
      <c r="N40" s="2">
        <v>0</v>
      </c>
      <c r="O40" s="2">
        <v>0</v>
      </c>
      <c r="P40" s="23">
        <v>0</v>
      </c>
      <c r="Q40" s="22">
        <v>0</v>
      </c>
    </row>
    <row r="41" spans="4:17" x14ac:dyDescent="0.25">
      <c r="D41" s="68"/>
      <c r="E41" s="8" t="s">
        <v>42</v>
      </c>
      <c r="F41" s="9"/>
      <c r="G41" s="12">
        <v>8</v>
      </c>
      <c r="H41" s="14">
        <v>1</v>
      </c>
      <c r="I41" s="2">
        <v>2</v>
      </c>
      <c r="J41" s="2">
        <v>2</v>
      </c>
      <c r="K41" s="2">
        <v>0</v>
      </c>
      <c r="L41" s="2">
        <v>0</v>
      </c>
      <c r="M41" s="2">
        <v>0</v>
      </c>
      <c r="N41" s="2">
        <v>0</v>
      </c>
      <c r="O41" s="2">
        <v>3</v>
      </c>
      <c r="P41" s="17">
        <v>11.4</v>
      </c>
      <c r="Q41" s="18">
        <v>8.4</v>
      </c>
    </row>
    <row r="42" spans="4:17" x14ac:dyDescent="0.25">
      <c r="D42" s="68"/>
      <c r="E42" s="8" t="s">
        <v>34</v>
      </c>
      <c r="F42" s="9"/>
      <c r="G42" s="12">
        <v>7</v>
      </c>
      <c r="H42" s="14">
        <v>0</v>
      </c>
      <c r="I42" s="2">
        <v>2</v>
      </c>
      <c r="J42" s="2">
        <v>2</v>
      </c>
      <c r="K42" s="2">
        <v>0</v>
      </c>
      <c r="L42" s="2">
        <v>0</v>
      </c>
      <c r="M42" s="2">
        <v>0</v>
      </c>
      <c r="N42" s="2">
        <v>0</v>
      </c>
      <c r="O42" s="2">
        <v>3</v>
      </c>
      <c r="P42" s="17">
        <v>13.5</v>
      </c>
      <c r="Q42" s="18">
        <v>8.1</v>
      </c>
    </row>
    <row r="43" spans="4:17" x14ac:dyDescent="0.25">
      <c r="D43" s="68"/>
      <c r="E43" s="8" t="s">
        <v>35</v>
      </c>
      <c r="F43" s="9"/>
      <c r="G43" s="12">
        <v>1</v>
      </c>
      <c r="H43" s="14">
        <v>1</v>
      </c>
      <c r="I43" s="2">
        <v>0</v>
      </c>
      <c r="J43" s="2">
        <v>0</v>
      </c>
      <c r="K43" s="2">
        <v>0</v>
      </c>
      <c r="L43" s="2">
        <v>0</v>
      </c>
      <c r="M43" s="2">
        <v>0</v>
      </c>
      <c r="N43" s="2">
        <v>0</v>
      </c>
      <c r="O43" s="2">
        <v>0</v>
      </c>
      <c r="P43" s="17">
        <v>3</v>
      </c>
      <c r="Q43" s="18">
        <v>0</v>
      </c>
    </row>
    <row r="44" spans="4:17" x14ac:dyDescent="0.25">
      <c r="D44" s="68"/>
      <c r="E44" s="8" t="s">
        <v>36</v>
      </c>
      <c r="F44" s="9"/>
      <c r="G44" s="12">
        <v>0</v>
      </c>
      <c r="H44" s="14">
        <v>0</v>
      </c>
      <c r="I44" s="2">
        <v>0</v>
      </c>
      <c r="J44" s="2">
        <v>0</v>
      </c>
      <c r="K44" s="2">
        <v>0</v>
      </c>
      <c r="L44" s="2">
        <v>0</v>
      </c>
      <c r="M44" s="2">
        <v>0</v>
      </c>
      <c r="N44" s="2">
        <v>0</v>
      </c>
      <c r="O44" s="2">
        <v>0</v>
      </c>
      <c r="P44" s="23">
        <v>0</v>
      </c>
      <c r="Q44" s="22">
        <v>0</v>
      </c>
    </row>
    <row r="45" spans="4:17" x14ac:dyDescent="0.25">
      <c r="D45" s="68"/>
      <c r="E45" s="8" t="s">
        <v>38</v>
      </c>
      <c r="F45" s="9"/>
      <c r="G45" s="12">
        <v>0</v>
      </c>
      <c r="H45" s="14">
        <v>0</v>
      </c>
      <c r="I45" s="2">
        <v>0</v>
      </c>
      <c r="J45" s="2">
        <v>0</v>
      </c>
      <c r="K45" s="2">
        <v>0</v>
      </c>
      <c r="L45" s="2">
        <v>0</v>
      </c>
      <c r="M45" s="2">
        <v>0</v>
      </c>
      <c r="N45" s="2">
        <v>0</v>
      </c>
      <c r="O45" s="2">
        <v>0</v>
      </c>
      <c r="P45" s="23">
        <v>0</v>
      </c>
      <c r="Q45" s="22">
        <v>0</v>
      </c>
    </row>
    <row r="46" spans="4:17" x14ac:dyDescent="0.25">
      <c r="D46" s="68"/>
      <c r="E46" s="8" t="s">
        <v>37</v>
      </c>
      <c r="F46" s="9"/>
      <c r="G46" s="12">
        <v>0</v>
      </c>
      <c r="H46" s="14">
        <v>0</v>
      </c>
      <c r="I46" s="2">
        <v>0</v>
      </c>
      <c r="J46" s="2">
        <v>0</v>
      </c>
      <c r="K46" s="2">
        <v>0</v>
      </c>
      <c r="L46" s="2">
        <v>0</v>
      </c>
      <c r="M46" s="2">
        <v>0</v>
      </c>
      <c r="N46" s="2">
        <v>0</v>
      </c>
      <c r="O46" s="2">
        <v>0</v>
      </c>
      <c r="P46" s="23">
        <v>0</v>
      </c>
      <c r="Q46" s="22">
        <v>0</v>
      </c>
    </row>
    <row r="47" spans="4:17" x14ac:dyDescent="0.25">
      <c r="D47" s="68"/>
      <c r="E47" s="8" t="s">
        <v>39</v>
      </c>
      <c r="F47" s="9"/>
      <c r="G47" s="12">
        <v>0</v>
      </c>
      <c r="H47" s="14">
        <v>0</v>
      </c>
      <c r="I47" s="2">
        <v>0</v>
      </c>
      <c r="J47" s="2">
        <v>0</v>
      </c>
      <c r="K47" s="2">
        <v>0</v>
      </c>
      <c r="L47" s="2">
        <v>0</v>
      </c>
      <c r="M47" s="2">
        <v>0</v>
      </c>
      <c r="N47" s="2">
        <v>0</v>
      </c>
      <c r="O47" s="2">
        <v>0</v>
      </c>
      <c r="P47" s="23">
        <v>0</v>
      </c>
      <c r="Q47" s="22">
        <v>0</v>
      </c>
    </row>
    <row r="48" spans="4:17" x14ac:dyDescent="0.25">
      <c r="D48" s="67" t="s">
        <v>43</v>
      </c>
      <c r="E48" s="10" t="s">
        <v>44</v>
      </c>
      <c r="F48" s="7"/>
      <c r="G48" s="11">
        <v>3</v>
      </c>
      <c r="H48" s="13">
        <v>1</v>
      </c>
      <c r="I48" s="1">
        <v>1</v>
      </c>
      <c r="J48" s="1">
        <v>0</v>
      </c>
      <c r="K48" s="1">
        <v>1</v>
      </c>
      <c r="L48" s="1">
        <v>0</v>
      </c>
      <c r="M48" s="1">
        <v>0</v>
      </c>
      <c r="N48" s="1">
        <v>0</v>
      </c>
      <c r="O48" s="1">
        <v>0</v>
      </c>
      <c r="P48" s="20">
        <v>14.3</v>
      </c>
      <c r="Q48" s="21">
        <v>14</v>
      </c>
    </row>
    <row r="49" spans="4:17" x14ac:dyDescent="0.25">
      <c r="D49" s="68"/>
      <c r="E49" s="8" t="s">
        <v>45</v>
      </c>
      <c r="F49" s="9"/>
      <c r="G49" s="12">
        <v>3</v>
      </c>
      <c r="H49" s="14">
        <v>1</v>
      </c>
      <c r="I49" s="2">
        <v>1</v>
      </c>
      <c r="J49" s="2">
        <v>0</v>
      </c>
      <c r="K49" s="2">
        <v>1</v>
      </c>
      <c r="L49" s="2">
        <v>0</v>
      </c>
      <c r="M49" s="2">
        <v>0</v>
      </c>
      <c r="N49" s="2">
        <v>0</v>
      </c>
      <c r="O49" s="2">
        <v>0</v>
      </c>
      <c r="P49" s="17">
        <v>14.3</v>
      </c>
      <c r="Q49" s="18">
        <v>14</v>
      </c>
    </row>
    <row r="50" spans="4:17" x14ac:dyDescent="0.25">
      <c r="D50" s="68"/>
      <c r="E50" s="8" t="s">
        <v>46</v>
      </c>
      <c r="F50" s="9"/>
      <c r="G50" s="12">
        <v>0</v>
      </c>
      <c r="H50" s="14">
        <v>0</v>
      </c>
      <c r="I50" s="2">
        <v>0</v>
      </c>
      <c r="J50" s="2">
        <v>0</v>
      </c>
      <c r="K50" s="2">
        <v>0</v>
      </c>
      <c r="L50" s="2">
        <v>0</v>
      </c>
      <c r="M50" s="2">
        <v>0</v>
      </c>
      <c r="N50" s="2">
        <v>0</v>
      </c>
      <c r="O50" s="2">
        <v>0</v>
      </c>
      <c r="P50" s="23">
        <v>0</v>
      </c>
      <c r="Q50" s="22">
        <v>0</v>
      </c>
    </row>
    <row r="51" spans="4:17" x14ac:dyDescent="0.25">
      <c r="D51" s="68"/>
      <c r="E51" s="8" t="s">
        <v>47</v>
      </c>
      <c r="F51" s="9"/>
      <c r="G51" s="12">
        <v>18</v>
      </c>
      <c r="H51" s="14">
        <v>0</v>
      </c>
      <c r="I51" s="2">
        <v>7</v>
      </c>
      <c r="J51" s="2">
        <v>4</v>
      </c>
      <c r="K51" s="2">
        <v>2</v>
      </c>
      <c r="L51" s="2">
        <v>2</v>
      </c>
      <c r="M51" s="2">
        <v>0</v>
      </c>
      <c r="N51" s="2">
        <v>0</v>
      </c>
      <c r="O51" s="2">
        <v>3</v>
      </c>
      <c r="P51" s="17">
        <v>21.3</v>
      </c>
      <c r="Q51" s="18">
        <v>17.5</v>
      </c>
    </row>
    <row r="52" spans="4:17" x14ac:dyDescent="0.25">
      <c r="D52" s="68"/>
      <c r="E52" s="8" t="s">
        <v>48</v>
      </c>
      <c r="F52" s="9"/>
      <c r="G52" s="12">
        <v>2</v>
      </c>
      <c r="H52" s="14">
        <v>0</v>
      </c>
      <c r="I52" s="2">
        <v>2</v>
      </c>
      <c r="J52" s="2">
        <v>0</v>
      </c>
      <c r="K52" s="2">
        <v>0</v>
      </c>
      <c r="L52" s="2">
        <v>0</v>
      </c>
      <c r="M52" s="2">
        <v>0</v>
      </c>
      <c r="N52" s="2">
        <v>0</v>
      </c>
      <c r="O52" s="2">
        <v>0</v>
      </c>
      <c r="P52" s="17">
        <v>7.5</v>
      </c>
      <c r="Q52" s="18">
        <v>3.5</v>
      </c>
    </row>
    <row r="53" spans="4:17" x14ac:dyDescent="0.25">
      <c r="D53" s="68"/>
      <c r="E53" s="8" t="s">
        <v>49</v>
      </c>
      <c r="F53" s="9"/>
      <c r="G53" s="12">
        <v>3</v>
      </c>
      <c r="H53" s="14">
        <v>0</v>
      </c>
      <c r="I53" s="2">
        <v>0</v>
      </c>
      <c r="J53" s="2">
        <v>0</v>
      </c>
      <c r="K53" s="2">
        <v>1</v>
      </c>
      <c r="L53" s="2">
        <v>1</v>
      </c>
      <c r="M53" s="2">
        <v>0</v>
      </c>
      <c r="N53" s="2">
        <v>0</v>
      </c>
      <c r="O53" s="2">
        <v>1</v>
      </c>
      <c r="P53" s="17">
        <v>45</v>
      </c>
      <c r="Q53" s="18">
        <v>21.2</v>
      </c>
    </row>
    <row r="54" spans="4:17" x14ac:dyDescent="0.25">
      <c r="D54" s="68"/>
      <c r="E54" s="8" t="s">
        <v>50</v>
      </c>
      <c r="F54" s="9"/>
      <c r="G54" s="12">
        <v>1</v>
      </c>
      <c r="H54" s="14">
        <v>0</v>
      </c>
      <c r="I54" s="2">
        <v>0</v>
      </c>
      <c r="J54" s="2">
        <v>1</v>
      </c>
      <c r="K54" s="2">
        <v>0</v>
      </c>
      <c r="L54" s="2">
        <v>0</v>
      </c>
      <c r="M54" s="2">
        <v>0</v>
      </c>
      <c r="N54" s="2">
        <v>0</v>
      </c>
      <c r="O54" s="2">
        <v>0</v>
      </c>
      <c r="P54" s="17">
        <v>20</v>
      </c>
      <c r="Q54" s="18">
        <v>0</v>
      </c>
    </row>
    <row r="55" spans="4:17" x14ac:dyDescent="0.25">
      <c r="D55" s="68"/>
      <c r="E55" s="8" t="s">
        <v>51</v>
      </c>
      <c r="F55" s="9"/>
      <c r="G55" s="12">
        <v>2</v>
      </c>
      <c r="H55" s="14">
        <v>0</v>
      </c>
      <c r="I55" s="2">
        <v>1</v>
      </c>
      <c r="J55" s="2">
        <v>0</v>
      </c>
      <c r="K55" s="2">
        <v>0</v>
      </c>
      <c r="L55" s="2">
        <v>1</v>
      </c>
      <c r="M55" s="2">
        <v>0</v>
      </c>
      <c r="N55" s="2">
        <v>0</v>
      </c>
      <c r="O55" s="2">
        <v>0</v>
      </c>
      <c r="P55" s="17">
        <v>35</v>
      </c>
      <c r="Q55" s="18">
        <v>35.4</v>
      </c>
    </row>
    <row r="56" spans="4:17" x14ac:dyDescent="0.25">
      <c r="D56" s="68"/>
      <c r="E56" s="8" t="s">
        <v>52</v>
      </c>
      <c r="F56" s="9"/>
      <c r="G56" s="12">
        <v>4</v>
      </c>
      <c r="H56" s="14">
        <v>0</v>
      </c>
      <c r="I56" s="2">
        <v>1</v>
      </c>
      <c r="J56" s="2">
        <v>1</v>
      </c>
      <c r="K56" s="2">
        <v>1</v>
      </c>
      <c r="L56" s="2">
        <v>0</v>
      </c>
      <c r="M56" s="2">
        <v>0</v>
      </c>
      <c r="N56" s="2">
        <v>0</v>
      </c>
      <c r="O56" s="2">
        <v>1</v>
      </c>
      <c r="P56" s="17">
        <v>18.3</v>
      </c>
      <c r="Q56" s="18">
        <v>10.4</v>
      </c>
    </row>
    <row r="57" spans="4:17" x14ac:dyDescent="0.25">
      <c r="D57" s="68"/>
      <c r="E57" s="8" t="s">
        <v>53</v>
      </c>
      <c r="F57" s="9"/>
      <c r="G57" s="12">
        <v>6</v>
      </c>
      <c r="H57" s="14">
        <v>0</v>
      </c>
      <c r="I57" s="2">
        <v>3</v>
      </c>
      <c r="J57" s="2">
        <v>2</v>
      </c>
      <c r="K57" s="2">
        <v>0</v>
      </c>
      <c r="L57" s="2">
        <v>0</v>
      </c>
      <c r="M57" s="2">
        <v>0</v>
      </c>
      <c r="N57" s="2">
        <v>0</v>
      </c>
      <c r="O57" s="2">
        <v>1</v>
      </c>
      <c r="P57" s="17">
        <v>13.8</v>
      </c>
      <c r="Q57" s="18">
        <v>6.1</v>
      </c>
    </row>
    <row r="58" spans="4:17" x14ac:dyDescent="0.25">
      <c r="D58" s="68"/>
      <c r="E58" s="8" t="s">
        <v>37</v>
      </c>
      <c r="F58" s="9"/>
      <c r="G58" s="12">
        <v>0</v>
      </c>
      <c r="H58" s="14">
        <v>0</v>
      </c>
      <c r="I58" s="2">
        <v>0</v>
      </c>
      <c r="J58" s="2">
        <v>0</v>
      </c>
      <c r="K58" s="2">
        <v>0</v>
      </c>
      <c r="L58" s="2">
        <v>0</v>
      </c>
      <c r="M58" s="2">
        <v>0</v>
      </c>
      <c r="N58" s="2">
        <v>0</v>
      </c>
      <c r="O58" s="2">
        <v>0</v>
      </c>
      <c r="P58" s="23">
        <v>0</v>
      </c>
      <c r="Q58" s="22">
        <v>0</v>
      </c>
    </row>
    <row r="59" spans="4:17" x14ac:dyDescent="0.25">
      <c r="D59" s="69"/>
      <c r="E59" s="35" t="s">
        <v>39</v>
      </c>
      <c r="F59" s="31"/>
      <c r="G59" s="25">
        <v>0</v>
      </c>
      <c r="H59" s="39">
        <v>0</v>
      </c>
      <c r="I59" s="6">
        <v>0</v>
      </c>
      <c r="J59" s="6">
        <v>0</v>
      </c>
      <c r="K59" s="6">
        <v>0</v>
      </c>
      <c r="L59" s="6">
        <v>0</v>
      </c>
      <c r="M59" s="6">
        <v>0</v>
      </c>
      <c r="N59" s="6">
        <v>0</v>
      </c>
      <c r="O59" s="6">
        <v>0</v>
      </c>
      <c r="P59" s="45">
        <v>0</v>
      </c>
      <c r="Q59" s="42">
        <v>0</v>
      </c>
    </row>
  </sheetData>
  <mergeCells count="7">
    <mergeCell ref="D34:D47"/>
    <mergeCell ref="D48:D59"/>
    <mergeCell ref="D8:F9"/>
    <mergeCell ref="D11:D18"/>
    <mergeCell ref="D19:D25"/>
    <mergeCell ref="D26:D27"/>
    <mergeCell ref="D28:D33"/>
  </mergeCells>
  <phoneticPr fontId="4"/>
  <pageMargins left="0.7" right="0.7" top="0.75" bottom="0.75" header="0.3" footer="0.3"/>
  <pageSetup paperSize="9" scale="63" pageOrder="overThenDown" orientation="landscape"/>
  <headerFooter>
    <oddFooter>&amp;CN(56)</oddFooter>
  </headerFooter>
  <rowBreaks count="1" manualBreakCount="1">
    <brk id="59" max="16383" man="1"/>
  </rowBreaks>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4:Q59"/>
  <sheetViews>
    <sheetView workbookViewId="0"/>
  </sheetViews>
  <sheetFormatPr defaultColWidth="8.8984375" defaultRowHeight="12.6" x14ac:dyDescent="0.25"/>
  <cols>
    <col min="1" max="1" width="3.59765625" style="24" customWidth="1"/>
    <col min="2" max="2" width="4.59765625" style="24" customWidth="1"/>
    <col min="3" max="4" width="7.59765625" style="24" customWidth="1"/>
    <col min="5" max="5" width="16.59765625" style="24" customWidth="1"/>
    <col min="6" max="6" width="5.59765625" style="24" customWidth="1"/>
    <col min="7" max="17" width="8.59765625" style="24" customWidth="1"/>
    <col min="18" max="16384" width="8.8984375" style="24"/>
  </cols>
  <sheetData>
    <row r="4" spans="2:17" x14ac:dyDescent="0.25">
      <c r="B4" s="32" t="str">
        <f xml:space="preserve"> HYPERLINK("#'目次'!B63", "[57]")</f>
        <v>[57]</v>
      </c>
      <c r="C4" s="19" t="s">
        <v>721</v>
      </c>
    </row>
    <row r="5" spans="2:17" x14ac:dyDescent="0.25">
      <c r="C5" s="24" t="s">
        <v>698</v>
      </c>
    </row>
    <row r="7" spans="2:17" x14ac:dyDescent="0.25">
      <c r="C7" s="19" t="s">
        <v>11</v>
      </c>
    </row>
    <row r="8" spans="2:17" ht="25.2" x14ac:dyDescent="0.25">
      <c r="D8" s="63"/>
      <c r="E8" s="64"/>
      <c r="F8" s="64"/>
      <c r="G8" s="38" t="s">
        <v>12</v>
      </c>
      <c r="H8" s="33" t="s">
        <v>710</v>
      </c>
      <c r="I8" s="5" t="s">
        <v>711</v>
      </c>
      <c r="J8" s="5" t="s">
        <v>712</v>
      </c>
      <c r="K8" s="5" t="s">
        <v>713</v>
      </c>
      <c r="L8" s="5" t="s">
        <v>714</v>
      </c>
      <c r="M8" s="5" t="s">
        <v>715</v>
      </c>
      <c r="N8" s="5" t="s">
        <v>716</v>
      </c>
      <c r="O8" s="5" t="s">
        <v>231</v>
      </c>
      <c r="P8" s="5" t="s">
        <v>717</v>
      </c>
      <c r="Q8" s="29" t="s">
        <v>245</v>
      </c>
    </row>
    <row r="9" spans="2:17" x14ac:dyDescent="0.25">
      <c r="D9" s="65"/>
      <c r="E9" s="66"/>
      <c r="F9" s="66"/>
      <c r="G9" s="37"/>
      <c r="H9" s="34"/>
      <c r="I9" s="4"/>
      <c r="J9" s="4"/>
      <c r="K9" s="4"/>
      <c r="L9" s="4"/>
      <c r="M9" s="4"/>
      <c r="N9" s="4"/>
      <c r="O9" s="4"/>
      <c r="P9" s="4"/>
      <c r="Q9" s="26"/>
    </row>
    <row r="10" spans="2:17" x14ac:dyDescent="0.25">
      <c r="D10" s="30"/>
      <c r="E10" s="28" t="s">
        <v>12</v>
      </c>
      <c r="F10" s="36"/>
      <c r="G10" s="27">
        <v>92</v>
      </c>
      <c r="H10" s="3">
        <v>3</v>
      </c>
      <c r="I10" s="3">
        <v>63</v>
      </c>
      <c r="J10" s="3">
        <v>21</v>
      </c>
      <c r="K10" s="3">
        <v>4</v>
      </c>
      <c r="L10" s="3">
        <v>0</v>
      </c>
      <c r="M10" s="3">
        <v>0</v>
      </c>
      <c r="N10" s="3">
        <v>0</v>
      </c>
      <c r="O10" s="3">
        <v>1</v>
      </c>
      <c r="P10" s="44">
        <v>10.5</v>
      </c>
      <c r="Q10" s="43">
        <v>7.3</v>
      </c>
    </row>
    <row r="11" spans="2:17" x14ac:dyDescent="0.25">
      <c r="D11" s="67" t="s">
        <v>21</v>
      </c>
      <c r="E11" s="10" t="s">
        <v>13</v>
      </c>
      <c r="F11" s="7"/>
      <c r="G11" s="11">
        <v>3</v>
      </c>
      <c r="H11" s="13">
        <v>1</v>
      </c>
      <c r="I11" s="1">
        <v>2</v>
      </c>
      <c r="J11" s="1">
        <v>0</v>
      </c>
      <c r="K11" s="1">
        <v>0</v>
      </c>
      <c r="L11" s="1">
        <v>0</v>
      </c>
      <c r="M11" s="1">
        <v>0</v>
      </c>
      <c r="N11" s="1">
        <v>0</v>
      </c>
      <c r="O11" s="1">
        <v>0</v>
      </c>
      <c r="P11" s="20">
        <v>4.3</v>
      </c>
      <c r="Q11" s="21">
        <v>1.2</v>
      </c>
    </row>
    <row r="12" spans="2:17" x14ac:dyDescent="0.25">
      <c r="D12" s="68"/>
      <c r="E12" s="8" t="s">
        <v>14</v>
      </c>
      <c r="F12" s="9"/>
      <c r="G12" s="12">
        <v>5</v>
      </c>
      <c r="H12" s="14">
        <v>0</v>
      </c>
      <c r="I12" s="2">
        <v>3</v>
      </c>
      <c r="J12" s="2">
        <v>1</v>
      </c>
      <c r="K12" s="2">
        <v>1</v>
      </c>
      <c r="L12" s="2">
        <v>0</v>
      </c>
      <c r="M12" s="2">
        <v>0</v>
      </c>
      <c r="N12" s="2">
        <v>0</v>
      </c>
      <c r="O12" s="2">
        <v>0</v>
      </c>
      <c r="P12" s="17">
        <v>14</v>
      </c>
      <c r="Q12" s="18">
        <v>9.6</v>
      </c>
    </row>
    <row r="13" spans="2:17" x14ac:dyDescent="0.25">
      <c r="D13" s="68"/>
      <c r="E13" s="8" t="s">
        <v>15</v>
      </c>
      <c r="F13" s="9"/>
      <c r="G13" s="12">
        <v>27</v>
      </c>
      <c r="H13" s="14">
        <v>0</v>
      </c>
      <c r="I13" s="2">
        <v>16</v>
      </c>
      <c r="J13" s="2">
        <v>8</v>
      </c>
      <c r="K13" s="2">
        <v>2</v>
      </c>
      <c r="L13" s="2">
        <v>0</v>
      </c>
      <c r="M13" s="2">
        <v>0</v>
      </c>
      <c r="N13" s="2">
        <v>0</v>
      </c>
      <c r="O13" s="2">
        <v>1</v>
      </c>
      <c r="P13" s="17">
        <v>12.1</v>
      </c>
      <c r="Q13" s="18">
        <v>10</v>
      </c>
    </row>
    <row r="14" spans="2:17" x14ac:dyDescent="0.25">
      <c r="D14" s="68"/>
      <c r="E14" s="8" t="s">
        <v>16</v>
      </c>
      <c r="F14" s="9"/>
      <c r="G14" s="12">
        <v>13</v>
      </c>
      <c r="H14" s="14">
        <v>0</v>
      </c>
      <c r="I14" s="2">
        <v>8</v>
      </c>
      <c r="J14" s="2">
        <v>5</v>
      </c>
      <c r="K14" s="2">
        <v>0</v>
      </c>
      <c r="L14" s="2">
        <v>0</v>
      </c>
      <c r="M14" s="2">
        <v>0</v>
      </c>
      <c r="N14" s="2">
        <v>0</v>
      </c>
      <c r="O14" s="2">
        <v>0</v>
      </c>
      <c r="P14" s="17">
        <v>11.2</v>
      </c>
      <c r="Q14" s="18">
        <v>4.5999999999999996</v>
      </c>
    </row>
    <row r="15" spans="2:17" x14ac:dyDescent="0.25">
      <c r="D15" s="68"/>
      <c r="E15" s="8" t="s">
        <v>17</v>
      </c>
      <c r="F15" s="9"/>
      <c r="G15" s="12">
        <v>30</v>
      </c>
      <c r="H15" s="14">
        <v>1</v>
      </c>
      <c r="I15" s="2">
        <v>24</v>
      </c>
      <c r="J15" s="2">
        <v>5</v>
      </c>
      <c r="K15" s="2">
        <v>0</v>
      </c>
      <c r="L15" s="2">
        <v>0</v>
      </c>
      <c r="M15" s="2">
        <v>0</v>
      </c>
      <c r="N15" s="2">
        <v>0</v>
      </c>
      <c r="O15" s="2">
        <v>0</v>
      </c>
      <c r="P15" s="17">
        <v>8.9</v>
      </c>
      <c r="Q15" s="18">
        <v>4.0999999999999996</v>
      </c>
    </row>
    <row r="16" spans="2:17" x14ac:dyDescent="0.25">
      <c r="D16" s="68"/>
      <c r="E16" s="8" t="s">
        <v>18</v>
      </c>
      <c r="F16" s="9"/>
      <c r="G16" s="12">
        <v>4</v>
      </c>
      <c r="H16" s="14">
        <v>1</v>
      </c>
      <c r="I16" s="2">
        <v>3</v>
      </c>
      <c r="J16" s="2">
        <v>0</v>
      </c>
      <c r="K16" s="2">
        <v>0</v>
      </c>
      <c r="L16" s="2">
        <v>0</v>
      </c>
      <c r="M16" s="2">
        <v>0</v>
      </c>
      <c r="N16" s="2">
        <v>0</v>
      </c>
      <c r="O16" s="2">
        <v>0</v>
      </c>
      <c r="P16" s="17">
        <v>5.5</v>
      </c>
      <c r="Q16" s="18">
        <v>3.3</v>
      </c>
    </row>
    <row r="17" spans="4:17" x14ac:dyDescent="0.25">
      <c r="D17" s="68"/>
      <c r="E17" s="8" t="s">
        <v>19</v>
      </c>
      <c r="F17" s="9"/>
      <c r="G17" s="12">
        <v>4</v>
      </c>
      <c r="H17" s="14">
        <v>0</v>
      </c>
      <c r="I17" s="2">
        <v>2</v>
      </c>
      <c r="J17" s="2">
        <v>1</v>
      </c>
      <c r="K17" s="2">
        <v>1</v>
      </c>
      <c r="L17" s="2">
        <v>0</v>
      </c>
      <c r="M17" s="2">
        <v>0</v>
      </c>
      <c r="N17" s="2">
        <v>0</v>
      </c>
      <c r="O17" s="2">
        <v>0</v>
      </c>
      <c r="P17" s="17">
        <v>17.5</v>
      </c>
      <c r="Q17" s="18">
        <v>11.9</v>
      </c>
    </row>
    <row r="18" spans="4:17" x14ac:dyDescent="0.25">
      <c r="D18" s="68"/>
      <c r="E18" s="8" t="s">
        <v>20</v>
      </c>
      <c r="F18" s="9"/>
      <c r="G18" s="12">
        <v>6</v>
      </c>
      <c r="H18" s="14">
        <v>0</v>
      </c>
      <c r="I18" s="2">
        <v>5</v>
      </c>
      <c r="J18" s="2">
        <v>1</v>
      </c>
      <c r="K18" s="2">
        <v>0</v>
      </c>
      <c r="L18" s="2">
        <v>0</v>
      </c>
      <c r="M18" s="2">
        <v>0</v>
      </c>
      <c r="N18" s="2">
        <v>0</v>
      </c>
      <c r="O18" s="2">
        <v>0</v>
      </c>
      <c r="P18" s="17">
        <v>9.1999999999999993</v>
      </c>
      <c r="Q18" s="18">
        <v>3.8</v>
      </c>
    </row>
    <row r="19" spans="4:17" x14ac:dyDescent="0.25">
      <c r="D19" s="67" t="s">
        <v>22</v>
      </c>
      <c r="E19" s="10" t="s">
        <v>23</v>
      </c>
      <c r="F19" s="7"/>
      <c r="G19" s="11">
        <v>27</v>
      </c>
      <c r="H19" s="13">
        <v>0</v>
      </c>
      <c r="I19" s="1">
        <v>19</v>
      </c>
      <c r="J19" s="1">
        <v>7</v>
      </c>
      <c r="K19" s="1">
        <v>0</v>
      </c>
      <c r="L19" s="1">
        <v>0</v>
      </c>
      <c r="M19" s="1">
        <v>0</v>
      </c>
      <c r="N19" s="1">
        <v>0</v>
      </c>
      <c r="O19" s="1">
        <v>1</v>
      </c>
      <c r="P19" s="20">
        <v>9.1999999999999993</v>
      </c>
      <c r="Q19" s="21">
        <v>4.5999999999999996</v>
      </c>
    </row>
    <row r="20" spans="4:17" x14ac:dyDescent="0.25">
      <c r="D20" s="68"/>
      <c r="E20" s="8" t="s">
        <v>24</v>
      </c>
      <c r="F20" s="9"/>
      <c r="G20" s="12">
        <v>7</v>
      </c>
      <c r="H20" s="14">
        <v>0</v>
      </c>
      <c r="I20" s="2">
        <v>5</v>
      </c>
      <c r="J20" s="2">
        <v>2</v>
      </c>
      <c r="K20" s="2">
        <v>0</v>
      </c>
      <c r="L20" s="2">
        <v>0</v>
      </c>
      <c r="M20" s="2">
        <v>0</v>
      </c>
      <c r="N20" s="2">
        <v>0</v>
      </c>
      <c r="O20" s="2">
        <v>0</v>
      </c>
      <c r="P20" s="17">
        <v>8.6</v>
      </c>
      <c r="Q20" s="18">
        <v>4.8</v>
      </c>
    </row>
    <row r="21" spans="4:17" x14ac:dyDescent="0.25">
      <c r="D21" s="68"/>
      <c r="E21" s="8" t="s">
        <v>25</v>
      </c>
      <c r="F21" s="9"/>
      <c r="G21" s="12">
        <v>20</v>
      </c>
      <c r="H21" s="14">
        <v>0</v>
      </c>
      <c r="I21" s="2">
        <v>14</v>
      </c>
      <c r="J21" s="2">
        <v>5</v>
      </c>
      <c r="K21" s="2">
        <v>0</v>
      </c>
      <c r="L21" s="2">
        <v>0</v>
      </c>
      <c r="M21" s="2">
        <v>0</v>
      </c>
      <c r="N21" s="2">
        <v>0</v>
      </c>
      <c r="O21" s="2">
        <v>1</v>
      </c>
      <c r="P21" s="17">
        <v>9.5</v>
      </c>
      <c r="Q21" s="18">
        <v>4.7</v>
      </c>
    </row>
    <row r="22" spans="4:17" x14ac:dyDescent="0.25">
      <c r="D22" s="68"/>
      <c r="E22" s="8" t="s">
        <v>26</v>
      </c>
      <c r="F22" s="9"/>
      <c r="G22" s="12">
        <v>61</v>
      </c>
      <c r="H22" s="14">
        <v>2</v>
      </c>
      <c r="I22" s="2">
        <v>41</v>
      </c>
      <c r="J22" s="2">
        <v>14</v>
      </c>
      <c r="K22" s="2">
        <v>4</v>
      </c>
      <c r="L22" s="2">
        <v>0</v>
      </c>
      <c r="M22" s="2">
        <v>0</v>
      </c>
      <c r="N22" s="2">
        <v>0</v>
      </c>
      <c r="O22" s="2">
        <v>0</v>
      </c>
      <c r="P22" s="17">
        <v>11.3</v>
      </c>
      <c r="Q22" s="18">
        <v>8.3000000000000007</v>
      </c>
    </row>
    <row r="23" spans="4:17" x14ac:dyDescent="0.25">
      <c r="D23" s="68"/>
      <c r="E23" s="8" t="s">
        <v>27</v>
      </c>
      <c r="F23" s="9"/>
      <c r="G23" s="12">
        <v>47</v>
      </c>
      <c r="H23" s="14">
        <v>2</v>
      </c>
      <c r="I23" s="2">
        <v>32</v>
      </c>
      <c r="J23" s="2">
        <v>10</v>
      </c>
      <c r="K23" s="2">
        <v>3</v>
      </c>
      <c r="L23" s="2">
        <v>0</v>
      </c>
      <c r="M23" s="2">
        <v>0</v>
      </c>
      <c r="N23" s="2">
        <v>0</v>
      </c>
      <c r="O23" s="2">
        <v>0</v>
      </c>
      <c r="P23" s="17">
        <v>10.8</v>
      </c>
      <c r="Q23" s="18">
        <v>6.9</v>
      </c>
    </row>
    <row r="24" spans="4:17" x14ac:dyDescent="0.25">
      <c r="D24" s="68"/>
      <c r="E24" s="8" t="s">
        <v>28</v>
      </c>
      <c r="F24" s="9"/>
      <c r="G24" s="12">
        <v>14</v>
      </c>
      <c r="H24" s="14">
        <v>0</v>
      </c>
      <c r="I24" s="2">
        <v>9</v>
      </c>
      <c r="J24" s="2">
        <v>4</v>
      </c>
      <c r="K24" s="2">
        <v>1</v>
      </c>
      <c r="L24" s="2">
        <v>0</v>
      </c>
      <c r="M24" s="2">
        <v>0</v>
      </c>
      <c r="N24" s="2">
        <v>0</v>
      </c>
      <c r="O24" s="2">
        <v>0</v>
      </c>
      <c r="P24" s="17">
        <v>12.9</v>
      </c>
      <c r="Q24" s="18">
        <v>12</v>
      </c>
    </row>
    <row r="25" spans="4:17" x14ac:dyDescent="0.25">
      <c r="D25" s="68"/>
      <c r="E25" s="8" t="s">
        <v>29</v>
      </c>
      <c r="F25" s="9"/>
      <c r="G25" s="12">
        <v>4</v>
      </c>
      <c r="H25" s="14">
        <v>1</v>
      </c>
      <c r="I25" s="2">
        <v>3</v>
      </c>
      <c r="J25" s="2">
        <v>0</v>
      </c>
      <c r="K25" s="2">
        <v>0</v>
      </c>
      <c r="L25" s="2">
        <v>0</v>
      </c>
      <c r="M25" s="2">
        <v>0</v>
      </c>
      <c r="N25" s="2">
        <v>0</v>
      </c>
      <c r="O25" s="2">
        <v>0</v>
      </c>
      <c r="P25" s="17">
        <v>7</v>
      </c>
      <c r="Q25" s="18">
        <v>3.6</v>
      </c>
    </row>
    <row r="26" spans="4:17" x14ac:dyDescent="0.25">
      <c r="D26" s="67" t="s">
        <v>30</v>
      </c>
      <c r="E26" s="10" t="s">
        <v>31</v>
      </c>
      <c r="F26" s="7"/>
      <c r="G26" s="11">
        <v>57</v>
      </c>
      <c r="H26" s="13">
        <v>3</v>
      </c>
      <c r="I26" s="1">
        <v>35</v>
      </c>
      <c r="J26" s="1">
        <v>16</v>
      </c>
      <c r="K26" s="1">
        <v>3</v>
      </c>
      <c r="L26" s="1">
        <v>0</v>
      </c>
      <c r="M26" s="1">
        <v>0</v>
      </c>
      <c r="N26" s="1">
        <v>0</v>
      </c>
      <c r="O26" s="1">
        <v>0</v>
      </c>
      <c r="P26" s="20">
        <v>11</v>
      </c>
      <c r="Q26" s="21">
        <v>6.8</v>
      </c>
    </row>
    <row r="27" spans="4:17" x14ac:dyDescent="0.25">
      <c r="D27" s="68"/>
      <c r="E27" s="8" t="s">
        <v>32</v>
      </c>
      <c r="F27" s="9"/>
      <c r="G27" s="12">
        <v>35</v>
      </c>
      <c r="H27" s="14">
        <v>0</v>
      </c>
      <c r="I27" s="2">
        <v>28</v>
      </c>
      <c r="J27" s="2">
        <v>5</v>
      </c>
      <c r="K27" s="2">
        <v>1</v>
      </c>
      <c r="L27" s="2">
        <v>0</v>
      </c>
      <c r="M27" s="2">
        <v>0</v>
      </c>
      <c r="N27" s="2">
        <v>0</v>
      </c>
      <c r="O27" s="2">
        <v>1</v>
      </c>
      <c r="P27" s="17">
        <v>9.6</v>
      </c>
      <c r="Q27" s="18">
        <v>8.1999999999999993</v>
      </c>
    </row>
    <row r="28" spans="4:17" x14ac:dyDescent="0.25">
      <c r="D28" s="67" t="s">
        <v>33</v>
      </c>
      <c r="E28" s="10" t="s">
        <v>34</v>
      </c>
      <c r="F28" s="7"/>
      <c r="G28" s="11">
        <v>11</v>
      </c>
      <c r="H28" s="13">
        <v>1</v>
      </c>
      <c r="I28" s="1">
        <v>9</v>
      </c>
      <c r="J28" s="1">
        <v>0</v>
      </c>
      <c r="K28" s="1">
        <v>1</v>
      </c>
      <c r="L28" s="1">
        <v>0</v>
      </c>
      <c r="M28" s="1">
        <v>0</v>
      </c>
      <c r="N28" s="1">
        <v>0</v>
      </c>
      <c r="O28" s="1">
        <v>0</v>
      </c>
      <c r="P28" s="20">
        <v>9.6999999999999993</v>
      </c>
      <c r="Q28" s="21">
        <v>8.9</v>
      </c>
    </row>
    <row r="29" spans="4:17" x14ac:dyDescent="0.25">
      <c r="D29" s="68"/>
      <c r="E29" s="8" t="s">
        <v>35</v>
      </c>
      <c r="F29" s="9"/>
      <c r="G29" s="12">
        <v>37</v>
      </c>
      <c r="H29" s="14">
        <v>1</v>
      </c>
      <c r="I29" s="2">
        <v>24</v>
      </c>
      <c r="J29" s="2">
        <v>10</v>
      </c>
      <c r="K29" s="2">
        <v>2</v>
      </c>
      <c r="L29" s="2">
        <v>0</v>
      </c>
      <c r="M29" s="2">
        <v>0</v>
      </c>
      <c r="N29" s="2">
        <v>0</v>
      </c>
      <c r="O29" s="2">
        <v>0</v>
      </c>
      <c r="P29" s="17">
        <v>10.9</v>
      </c>
      <c r="Q29" s="18">
        <v>6.5</v>
      </c>
    </row>
    <row r="30" spans="4:17" x14ac:dyDescent="0.25">
      <c r="D30" s="68"/>
      <c r="E30" s="8" t="s">
        <v>36</v>
      </c>
      <c r="F30" s="9"/>
      <c r="G30" s="12">
        <v>33</v>
      </c>
      <c r="H30" s="14">
        <v>1</v>
      </c>
      <c r="I30" s="2">
        <v>22</v>
      </c>
      <c r="J30" s="2">
        <v>9</v>
      </c>
      <c r="K30" s="2">
        <v>0</v>
      </c>
      <c r="L30" s="2">
        <v>0</v>
      </c>
      <c r="M30" s="2">
        <v>0</v>
      </c>
      <c r="N30" s="2">
        <v>0</v>
      </c>
      <c r="O30" s="2">
        <v>1</v>
      </c>
      <c r="P30" s="17">
        <v>9.5</v>
      </c>
      <c r="Q30" s="18">
        <v>4.9000000000000004</v>
      </c>
    </row>
    <row r="31" spans="4:17" x14ac:dyDescent="0.25">
      <c r="D31" s="68"/>
      <c r="E31" s="8" t="s">
        <v>37</v>
      </c>
      <c r="F31" s="9"/>
      <c r="G31" s="12">
        <v>1</v>
      </c>
      <c r="H31" s="14">
        <v>0</v>
      </c>
      <c r="I31" s="2">
        <v>0</v>
      </c>
      <c r="J31" s="2">
        <v>0</v>
      </c>
      <c r="K31" s="2">
        <v>1</v>
      </c>
      <c r="L31" s="2">
        <v>0</v>
      </c>
      <c r="M31" s="2">
        <v>0</v>
      </c>
      <c r="N31" s="2">
        <v>0</v>
      </c>
      <c r="O31" s="2">
        <v>0</v>
      </c>
      <c r="P31" s="17">
        <v>50</v>
      </c>
      <c r="Q31" s="18">
        <v>0</v>
      </c>
    </row>
    <row r="32" spans="4:17" x14ac:dyDescent="0.25">
      <c r="D32" s="68"/>
      <c r="E32" s="8" t="s">
        <v>38</v>
      </c>
      <c r="F32" s="9"/>
      <c r="G32" s="12">
        <v>10</v>
      </c>
      <c r="H32" s="14">
        <v>0</v>
      </c>
      <c r="I32" s="2">
        <v>8</v>
      </c>
      <c r="J32" s="2">
        <v>2</v>
      </c>
      <c r="K32" s="2">
        <v>0</v>
      </c>
      <c r="L32" s="2">
        <v>0</v>
      </c>
      <c r="M32" s="2">
        <v>0</v>
      </c>
      <c r="N32" s="2">
        <v>0</v>
      </c>
      <c r="O32" s="2">
        <v>0</v>
      </c>
      <c r="P32" s="17">
        <v>9.3000000000000007</v>
      </c>
      <c r="Q32" s="18">
        <v>3.7</v>
      </c>
    </row>
    <row r="33" spans="4:17" x14ac:dyDescent="0.25">
      <c r="D33" s="68"/>
      <c r="E33" s="8" t="s">
        <v>39</v>
      </c>
      <c r="F33" s="9"/>
      <c r="G33" s="12">
        <v>0</v>
      </c>
      <c r="H33" s="14">
        <v>0</v>
      </c>
      <c r="I33" s="2">
        <v>0</v>
      </c>
      <c r="J33" s="2">
        <v>0</v>
      </c>
      <c r="K33" s="2">
        <v>0</v>
      </c>
      <c r="L33" s="2">
        <v>0</v>
      </c>
      <c r="M33" s="2">
        <v>0</v>
      </c>
      <c r="N33" s="2">
        <v>0</v>
      </c>
      <c r="O33" s="2">
        <v>0</v>
      </c>
      <c r="P33" s="23">
        <v>0</v>
      </c>
      <c r="Q33" s="22">
        <v>0</v>
      </c>
    </row>
    <row r="34" spans="4:17" x14ac:dyDescent="0.25">
      <c r="D34" s="67" t="s">
        <v>40</v>
      </c>
      <c r="E34" s="10" t="s">
        <v>41</v>
      </c>
      <c r="F34" s="7"/>
      <c r="G34" s="11">
        <v>57</v>
      </c>
      <c r="H34" s="13">
        <v>3</v>
      </c>
      <c r="I34" s="1">
        <v>35</v>
      </c>
      <c r="J34" s="1">
        <v>16</v>
      </c>
      <c r="K34" s="1">
        <v>3</v>
      </c>
      <c r="L34" s="1">
        <v>0</v>
      </c>
      <c r="M34" s="1">
        <v>0</v>
      </c>
      <c r="N34" s="1">
        <v>0</v>
      </c>
      <c r="O34" s="1">
        <v>0</v>
      </c>
      <c r="P34" s="20">
        <v>11</v>
      </c>
      <c r="Q34" s="21">
        <v>6.8</v>
      </c>
    </row>
    <row r="35" spans="4:17" x14ac:dyDescent="0.25">
      <c r="D35" s="68"/>
      <c r="E35" s="8" t="s">
        <v>34</v>
      </c>
      <c r="F35" s="9"/>
      <c r="G35" s="12">
        <v>6</v>
      </c>
      <c r="H35" s="14">
        <v>1</v>
      </c>
      <c r="I35" s="2">
        <v>4</v>
      </c>
      <c r="J35" s="2">
        <v>0</v>
      </c>
      <c r="K35" s="2">
        <v>1</v>
      </c>
      <c r="L35" s="2">
        <v>0</v>
      </c>
      <c r="M35" s="2">
        <v>0</v>
      </c>
      <c r="N35" s="2">
        <v>0</v>
      </c>
      <c r="O35" s="2">
        <v>0</v>
      </c>
      <c r="P35" s="17">
        <v>12</v>
      </c>
      <c r="Q35" s="18">
        <v>11.7</v>
      </c>
    </row>
    <row r="36" spans="4:17" x14ac:dyDescent="0.25">
      <c r="D36" s="68"/>
      <c r="E36" s="8" t="s">
        <v>35</v>
      </c>
      <c r="F36" s="9"/>
      <c r="G36" s="12">
        <v>23</v>
      </c>
      <c r="H36" s="14">
        <v>1</v>
      </c>
      <c r="I36" s="2">
        <v>14</v>
      </c>
      <c r="J36" s="2">
        <v>6</v>
      </c>
      <c r="K36" s="2">
        <v>2</v>
      </c>
      <c r="L36" s="2">
        <v>0</v>
      </c>
      <c r="M36" s="2">
        <v>0</v>
      </c>
      <c r="N36" s="2">
        <v>0</v>
      </c>
      <c r="O36" s="2">
        <v>0</v>
      </c>
      <c r="P36" s="17">
        <v>11.9</v>
      </c>
      <c r="Q36" s="18">
        <v>7.4</v>
      </c>
    </row>
    <row r="37" spans="4:17" x14ac:dyDescent="0.25">
      <c r="D37" s="68"/>
      <c r="E37" s="8" t="s">
        <v>36</v>
      </c>
      <c r="F37" s="9"/>
      <c r="G37" s="12">
        <v>20</v>
      </c>
      <c r="H37" s="14">
        <v>1</v>
      </c>
      <c r="I37" s="2">
        <v>11</v>
      </c>
      <c r="J37" s="2">
        <v>8</v>
      </c>
      <c r="K37" s="2">
        <v>0</v>
      </c>
      <c r="L37" s="2">
        <v>0</v>
      </c>
      <c r="M37" s="2">
        <v>0</v>
      </c>
      <c r="N37" s="2">
        <v>0</v>
      </c>
      <c r="O37" s="2">
        <v>0</v>
      </c>
      <c r="P37" s="17">
        <v>10.4</v>
      </c>
      <c r="Q37" s="18">
        <v>5</v>
      </c>
    </row>
    <row r="38" spans="4:17" x14ac:dyDescent="0.25">
      <c r="D38" s="68"/>
      <c r="E38" s="8" t="s">
        <v>38</v>
      </c>
      <c r="F38" s="9"/>
      <c r="G38" s="12">
        <v>8</v>
      </c>
      <c r="H38" s="14">
        <v>0</v>
      </c>
      <c r="I38" s="2">
        <v>6</v>
      </c>
      <c r="J38" s="2">
        <v>2</v>
      </c>
      <c r="K38" s="2">
        <v>0</v>
      </c>
      <c r="L38" s="2">
        <v>0</v>
      </c>
      <c r="M38" s="2">
        <v>0</v>
      </c>
      <c r="N38" s="2">
        <v>0</v>
      </c>
      <c r="O38" s="2">
        <v>0</v>
      </c>
      <c r="P38" s="17">
        <v>9.4</v>
      </c>
      <c r="Q38" s="18">
        <v>4.2</v>
      </c>
    </row>
    <row r="39" spans="4:17" x14ac:dyDescent="0.25">
      <c r="D39" s="68"/>
      <c r="E39" s="8" t="s">
        <v>37</v>
      </c>
      <c r="F39" s="9"/>
      <c r="G39" s="12">
        <v>0</v>
      </c>
      <c r="H39" s="14">
        <v>0</v>
      </c>
      <c r="I39" s="2">
        <v>0</v>
      </c>
      <c r="J39" s="2">
        <v>0</v>
      </c>
      <c r="K39" s="2">
        <v>0</v>
      </c>
      <c r="L39" s="2">
        <v>0</v>
      </c>
      <c r="M39" s="2">
        <v>0</v>
      </c>
      <c r="N39" s="2">
        <v>0</v>
      </c>
      <c r="O39" s="2">
        <v>0</v>
      </c>
      <c r="P39" s="23">
        <v>0</v>
      </c>
      <c r="Q39" s="22">
        <v>0</v>
      </c>
    </row>
    <row r="40" spans="4:17" x14ac:dyDescent="0.25">
      <c r="D40" s="68"/>
      <c r="E40" s="8" t="s">
        <v>39</v>
      </c>
      <c r="F40" s="9"/>
      <c r="G40" s="12">
        <v>0</v>
      </c>
      <c r="H40" s="14">
        <v>0</v>
      </c>
      <c r="I40" s="2">
        <v>0</v>
      </c>
      <c r="J40" s="2">
        <v>0</v>
      </c>
      <c r="K40" s="2">
        <v>0</v>
      </c>
      <c r="L40" s="2">
        <v>0</v>
      </c>
      <c r="M40" s="2">
        <v>0</v>
      </c>
      <c r="N40" s="2">
        <v>0</v>
      </c>
      <c r="O40" s="2">
        <v>0</v>
      </c>
      <c r="P40" s="23">
        <v>0</v>
      </c>
      <c r="Q40" s="22">
        <v>0</v>
      </c>
    </row>
    <row r="41" spans="4:17" x14ac:dyDescent="0.25">
      <c r="D41" s="68"/>
      <c r="E41" s="8" t="s">
        <v>42</v>
      </c>
      <c r="F41" s="9"/>
      <c r="G41" s="12">
        <v>35</v>
      </c>
      <c r="H41" s="14">
        <v>0</v>
      </c>
      <c r="I41" s="2">
        <v>28</v>
      </c>
      <c r="J41" s="2">
        <v>5</v>
      </c>
      <c r="K41" s="2">
        <v>1</v>
      </c>
      <c r="L41" s="2">
        <v>0</v>
      </c>
      <c r="M41" s="2">
        <v>0</v>
      </c>
      <c r="N41" s="2">
        <v>0</v>
      </c>
      <c r="O41" s="2">
        <v>1</v>
      </c>
      <c r="P41" s="17">
        <v>9.6</v>
      </c>
      <c r="Q41" s="18">
        <v>8.1999999999999993</v>
      </c>
    </row>
    <row r="42" spans="4:17" x14ac:dyDescent="0.25">
      <c r="D42" s="68"/>
      <c r="E42" s="8" t="s">
        <v>34</v>
      </c>
      <c r="F42" s="9"/>
      <c r="G42" s="12">
        <v>5</v>
      </c>
      <c r="H42" s="14">
        <v>0</v>
      </c>
      <c r="I42" s="2">
        <v>5</v>
      </c>
      <c r="J42" s="2">
        <v>0</v>
      </c>
      <c r="K42" s="2">
        <v>0</v>
      </c>
      <c r="L42" s="2">
        <v>0</v>
      </c>
      <c r="M42" s="2">
        <v>0</v>
      </c>
      <c r="N42" s="2">
        <v>0</v>
      </c>
      <c r="O42" s="2">
        <v>0</v>
      </c>
      <c r="P42" s="17">
        <v>7</v>
      </c>
      <c r="Q42" s="18">
        <v>2.7</v>
      </c>
    </row>
    <row r="43" spans="4:17" x14ac:dyDescent="0.25">
      <c r="D43" s="68"/>
      <c r="E43" s="8" t="s">
        <v>35</v>
      </c>
      <c r="F43" s="9"/>
      <c r="G43" s="12">
        <v>14</v>
      </c>
      <c r="H43" s="14">
        <v>0</v>
      </c>
      <c r="I43" s="2">
        <v>10</v>
      </c>
      <c r="J43" s="2">
        <v>4</v>
      </c>
      <c r="K43" s="2">
        <v>0</v>
      </c>
      <c r="L43" s="2">
        <v>0</v>
      </c>
      <c r="M43" s="2">
        <v>0</v>
      </c>
      <c r="N43" s="2">
        <v>0</v>
      </c>
      <c r="O43" s="2">
        <v>0</v>
      </c>
      <c r="P43" s="17">
        <v>9.3000000000000007</v>
      </c>
      <c r="Q43" s="18">
        <v>4.3</v>
      </c>
    </row>
    <row r="44" spans="4:17" x14ac:dyDescent="0.25">
      <c r="D44" s="68"/>
      <c r="E44" s="8" t="s">
        <v>36</v>
      </c>
      <c r="F44" s="9"/>
      <c r="G44" s="12">
        <v>13</v>
      </c>
      <c r="H44" s="14">
        <v>0</v>
      </c>
      <c r="I44" s="2">
        <v>11</v>
      </c>
      <c r="J44" s="2">
        <v>1</v>
      </c>
      <c r="K44" s="2">
        <v>0</v>
      </c>
      <c r="L44" s="2">
        <v>0</v>
      </c>
      <c r="M44" s="2">
        <v>0</v>
      </c>
      <c r="N44" s="2">
        <v>0</v>
      </c>
      <c r="O44" s="2">
        <v>1</v>
      </c>
      <c r="P44" s="17">
        <v>7.9</v>
      </c>
      <c r="Q44" s="18">
        <v>4.5</v>
      </c>
    </row>
    <row r="45" spans="4:17" x14ac:dyDescent="0.25">
      <c r="D45" s="68"/>
      <c r="E45" s="8" t="s">
        <v>38</v>
      </c>
      <c r="F45" s="9"/>
      <c r="G45" s="12">
        <v>2</v>
      </c>
      <c r="H45" s="14">
        <v>0</v>
      </c>
      <c r="I45" s="2">
        <v>2</v>
      </c>
      <c r="J45" s="2">
        <v>0</v>
      </c>
      <c r="K45" s="2">
        <v>0</v>
      </c>
      <c r="L45" s="2">
        <v>0</v>
      </c>
      <c r="M45" s="2">
        <v>0</v>
      </c>
      <c r="N45" s="2">
        <v>0</v>
      </c>
      <c r="O45" s="2">
        <v>0</v>
      </c>
      <c r="P45" s="17">
        <v>9</v>
      </c>
      <c r="Q45" s="18">
        <v>1.4</v>
      </c>
    </row>
    <row r="46" spans="4:17" x14ac:dyDescent="0.25">
      <c r="D46" s="68"/>
      <c r="E46" s="8" t="s">
        <v>37</v>
      </c>
      <c r="F46" s="9"/>
      <c r="G46" s="12">
        <v>1</v>
      </c>
      <c r="H46" s="14">
        <v>0</v>
      </c>
      <c r="I46" s="2">
        <v>0</v>
      </c>
      <c r="J46" s="2">
        <v>0</v>
      </c>
      <c r="K46" s="2">
        <v>1</v>
      </c>
      <c r="L46" s="2">
        <v>0</v>
      </c>
      <c r="M46" s="2">
        <v>0</v>
      </c>
      <c r="N46" s="2">
        <v>0</v>
      </c>
      <c r="O46" s="2">
        <v>0</v>
      </c>
      <c r="P46" s="17">
        <v>50</v>
      </c>
      <c r="Q46" s="18">
        <v>0</v>
      </c>
    </row>
    <row r="47" spans="4:17" x14ac:dyDescent="0.25">
      <c r="D47" s="68"/>
      <c r="E47" s="8" t="s">
        <v>39</v>
      </c>
      <c r="F47" s="9"/>
      <c r="G47" s="12">
        <v>0</v>
      </c>
      <c r="H47" s="14">
        <v>0</v>
      </c>
      <c r="I47" s="2">
        <v>0</v>
      </c>
      <c r="J47" s="2">
        <v>0</v>
      </c>
      <c r="K47" s="2">
        <v>0</v>
      </c>
      <c r="L47" s="2">
        <v>0</v>
      </c>
      <c r="M47" s="2">
        <v>0</v>
      </c>
      <c r="N47" s="2">
        <v>0</v>
      </c>
      <c r="O47" s="2">
        <v>0</v>
      </c>
      <c r="P47" s="23">
        <v>0</v>
      </c>
      <c r="Q47" s="22">
        <v>0</v>
      </c>
    </row>
    <row r="48" spans="4:17" x14ac:dyDescent="0.25">
      <c r="D48" s="67" t="s">
        <v>43</v>
      </c>
      <c r="E48" s="10" t="s">
        <v>44</v>
      </c>
      <c r="F48" s="7"/>
      <c r="G48" s="11">
        <v>80</v>
      </c>
      <c r="H48" s="13">
        <v>2</v>
      </c>
      <c r="I48" s="1">
        <v>54</v>
      </c>
      <c r="J48" s="1">
        <v>21</v>
      </c>
      <c r="K48" s="1">
        <v>2</v>
      </c>
      <c r="L48" s="1">
        <v>0</v>
      </c>
      <c r="M48" s="1">
        <v>0</v>
      </c>
      <c r="N48" s="1">
        <v>0</v>
      </c>
      <c r="O48" s="1">
        <v>1</v>
      </c>
      <c r="P48" s="20">
        <v>10.1</v>
      </c>
      <c r="Q48" s="21">
        <v>5.6</v>
      </c>
    </row>
    <row r="49" spans="4:17" x14ac:dyDescent="0.25">
      <c r="D49" s="68"/>
      <c r="E49" s="8" t="s">
        <v>45</v>
      </c>
      <c r="F49" s="9"/>
      <c r="G49" s="12">
        <v>37</v>
      </c>
      <c r="H49" s="14">
        <v>1</v>
      </c>
      <c r="I49" s="2">
        <v>26</v>
      </c>
      <c r="J49" s="2">
        <v>8</v>
      </c>
      <c r="K49" s="2">
        <v>2</v>
      </c>
      <c r="L49" s="2">
        <v>0</v>
      </c>
      <c r="M49" s="2">
        <v>0</v>
      </c>
      <c r="N49" s="2">
        <v>0</v>
      </c>
      <c r="O49" s="2">
        <v>0</v>
      </c>
      <c r="P49" s="17">
        <v>10.4</v>
      </c>
      <c r="Q49" s="18">
        <v>6.5</v>
      </c>
    </row>
    <row r="50" spans="4:17" x14ac:dyDescent="0.25">
      <c r="D50" s="68"/>
      <c r="E50" s="8" t="s">
        <v>46</v>
      </c>
      <c r="F50" s="9"/>
      <c r="G50" s="12">
        <v>43</v>
      </c>
      <c r="H50" s="14">
        <v>1</v>
      </c>
      <c r="I50" s="2">
        <v>28</v>
      </c>
      <c r="J50" s="2">
        <v>13</v>
      </c>
      <c r="K50" s="2">
        <v>0</v>
      </c>
      <c r="L50" s="2">
        <v>0</v>
      </c>
      <c r="M50" s="2">
        <v>0</v>
      </c>
      <c r="N50" s="2">
        <v>0</v>
      </c>
      <c r="O50" s="2">
        <v>1</v>
      </c>
      <c r="P50" s="17">
        <v>9.9</v>
      </c>
      <c r="Q50" s="18">
        <v>4.5999999999999996</v>
      </c>
    </row>
    <row r="51" spans="4:17" x14ac:dyDescent="0.25">
      <c r="D51" s="68"/>
      <c r="E51" s="8" t="s">
        <v>47</v>
      </c>
      <c r="F51" s="9"/>
      <c r="G51" s="12">
        <v>11</v>
      </c>
      <c r="H51" s="14">
        <v>1</v>
      </c>
      <c r="I51" s="2">
        <v>9</v>
      </c>
      <c r="J51" s="2">
        <v>0</v>
      </c>
      <c r="K51" s="2">
        <v>1</v>
      </c>
      <c r="L51" s="2">
        <v>0</v>
      </c>
      <c r="M51" s="2">
        <v>0</v>
      </c>
      <c r="N51" s="2">
        <v>0</v>
      </c>
      <c r="O51" s="2">
        <v>0</v>
      </c>
      <c r="P51" s="17">
        <v>9.6999999999999993</v>
      </c>
      <c r="Q51" s="18">
        <v>8.9</v>
      </c>
    </row>
    <row r="52" spans="4:17" x14ac:dyDescent="0.25">
      <c r="D52" s="68"/>
      <c r="E52" s="8" t="s">
        <v>48</v>
      </c>
      <c r="F52" s="9"/>
      <c r="G52" s="12">
        <v>3</v>
      </c>
      <c r="H52" s="14">
        <v>0</v>
      </c>
      <c r="I52" s="2">
        <v>3</v>
      </c>
      <c r="J52" s="2">
        <v>0</v>
      </c>
      <c r="K52" s="2">
        <v>0</v>
      </c>
      <c r="L52" s="2">
        <v>0</v>
      </c>
      <c r="M52" s="2">
        <v>0</v>
      </c>
      <c r="N52" s="2">
        <v>0</v>
      </c>
      <c r="O52" s="2">
        <v>0</v>
      </c>
      <c r="P52" s="17">
        <v>8.3000000000000007</v>
      </c>
      <c r="Q52" s="18">
        <v>2.9</v>
      </c>
    </row>
    <row r="53" spans="4:17" x14ac:dyDescent="0.25">
      <c r="D53" s="68"/>
      <c r="E53" s="8" t="s">
        <v>49</v>
      </c>
      <c r="F53" s="9"/>
      <c r="G53" s="12">
        <v>3</v>
      </c>
      <c r="H53" s="14">
        <v>1</v>
      </c>
      <c r="I53" s="2">
        <v>2</v>
      </c>
      <c r="J53" s="2">
        <v>0</v>
      </c>
      <c r="K53" s="2">
        <v>0</v>
      </c>
      <c r="L53" s="2">
        <v>0</v>
      </c>
      <c r="M53" s="2">
        <v>0</v>
      </c>
      <c r="N53" s="2">
        <v>0</v>
      </c>
      <c r="O53" s="2">
        <v>0</v>
      </c>
      <c r="P53" s="17">
        <v>5.7</v>
      </c>
      <c r="Q53" s="18">
        <v>4</v>
      </c>
    </row>
    <row r="54" spans="4:17" x14ac:dyDescent="0.25">
      <c r="D54" s="68"/>
      <c r="E54" s="8" t="s">
        <v>50</v>
      </c>
      <c r="F54" s="9"/>
      <c r="G54" s="12">
        <v>1</v>
      </c>
      <c r="H54" s="14">
        <v>0</v>
      </c>
      <c r="I54" s="2">
        <v>1</v>
      </c>
      <c r="J54" s="2">
        <v>0</v>
      </c>
      <c r="K54" s="2">
        <v>0</v>
      </c>
      <c r="L54" s="2">
        <v>0</v>
      </c>
      <c r="M54" s="2">
        <v>0</v>
      </c>
      <c r="N54" s="2">
        <v>0</v>
      </c>
      <c r="O54" s="2">
        <v>0</v>
      </c>
      <c r="P54" s="17">
        <v>5</v>
      </c>
      <c r="Q54" s="18">
        <v>0</v>
      </c>
    </row>
    <row r="55" spans="4:17" x14ac:dyDescent="0.25">
      <c r="D55" s="68"/>
      <c r="E55" s="8" t="s">
        <v>51</v>
      </c>
      <c r="F55" s="9"/>
      <c r="G55" s="12">
        <v>2</v>
      </c>
      <c r="H55" s="14">
        <v>0</v>
      </c>
      <c r="I55" s="2">
        <v>2</v>
      </c>
      <c r="J55" s="2">
        <v>0</v>
      </c>
      <c r="K55" s="2">
        <v>0</v>
      </c>
      <c r="L55" s="2">
        <v>0</v>
      </c>
      <c r="M55" s="2">
        <v>0</v>
      </c>
      <c r="N55" s="2">
        <v>0</v>
      </c>
      <c r="O55" s="2">
        <v>0</v>
      </c>
      <c r="P55" s="17">
        <v>10</v>
      </c>
      <c r="Q55" s="18">
        <v>0</v>
      </c>
    </row>
    <row r="56" spans="4:17" x14ac:dyDescent="0.25">
      <c r="D56" s="68"/>
      <c r="E56" s="8" t="s">
        <v>52</v>
      </c>
      <c r="F56" s="9"/>
      <c r="G56" s="12">
        <v>0</v>
      </c>
      <c r="H56" s="14">
        <v>0</v>
      </c>
      <c r="I56" s="2">
        <v>0</v>
      </c>
      <c r="J56" s="2">
        <v>0</v>
      </c>
      <c r="K56" s="2">
        <v>0</v>
      </c>
      <c r="L56" s="2">
        <v>0</v>
      </c>
      <c r="M56" s="2">
        <v>0</v>
      </c>
      <c r="N56" s="2">
        <v>0</v>
      </c>
      <c r="O56" s="2">
        <v>0</v>
      </c>
      <c r="P56" s="23">
        <v>0</v>
      </c>
      <c r="Q56" s="22">
        <v>0</v>
      </c>
    </row>
    <row r="57" spans="4:17" x14ac:dyDescent="0.25">
      <c r="D57" s="68"/>
      <c r="E57" s="8" t="s">
        <v>53</v>
      </c>
      <c r="F57" s="9"/>
      <c r="G57" s="12">
        <v>2</v>
      </c>
      <c r="H57" s="14">
        <v>0</v>
      </c>
      <c r="I57" s="2">
        <v>1</v>
      </c>
      <c r="J57" s="2">
        <v>0</v>
      </c>
      <c r="K57" s="2">
        <v>1</v>
      </c>
      <c r="L57" s="2">
        <v>0</v>
      </c>
      <c r="M57" s="2">
        <v>0</v>
      </c>
      <c r="N57" s="2">
        <v>0</v>
      </c>
      <c r="O57" s="2">
        <v>0</v>
      </c>
      <c r="P57" s="17">
        <v>20</v>
      </c>
      <c r="Q57" s="18">
        <v>21.2</v>
      </c>
    </row>
    <row r="58" spans="4:17" x14ac:dyDescent="0.25">
      <c r="D58" s="68"/>
      <c r="E58" s="8" t="s">
        <v>37</v>
      </c>
      <c r="F58" s="9"/>
      <c r="G58" s="12">
        <v>1</v>
      </c>
      <c r="H58" s="14">
        <v>0</v>
      </c>
      <c r="I58" s="2">
        <v>0</v>
      </c>
      <c r="J58" s="2">
        <v>0</v>
      </c>
      <c r="K58" s="2">
        <v>1</v>
      </c>
      <c r="L58" s="2">
        <v>0</v>
      </c>
      <c r="M58" s="2">
        <v>0</v>
      </c>
      <c r="N58" s="2">
        <v>0</v>
      </c>
      <c r="O58" s="2">
        <v>0</v>
      </c>
      <c r="P58" s="17">
        <v>50</v>
      </c>
      <c r="Q58" s="18">
        <v>0</v>
      </c>
    </row>
    <row r="59" spans="4:17" x14ac:dyDescent="0.25">
      <c r="D59" s="69"/>
      <c r="E59" s="35" t="s">
        <v>39</v>
      </c>
      <c r="F59" s="31"/>
      <c r="G59" s="25">
        <v>0</v>
      </c>
      <c r="H59" s="39">
        <v>0</v>
      </c>
      <c r="I59" s="6">
        <v>0</v>
      </c>
      <c r="J59" s="6">
        <v>0</v>
      </c>
      <c r="K59" s="6">
        <v>0</v>
      </c>
      <c r="L59" s="6">
        <v>0</v>
      </c>
      <c r="M59" s="6">
        <v>0</v>
      </c>
      <c r="N59" s="6">
        <v>0</v>
      </c>
      <c r="O59" s="6">
        <v>0</v>
      </c>
      <c r="P59" s="45">
        <v>0</v>
      </c>
      <c r="Q59" s="42">
        <v>0</v>
      </c>
    </row>
  </sheetData>
  <mergeCells count="7">
    <mergeCell ref="D34:D47"/>
    <mergeCell ref="D48:D59"/>
    <mergeCell ref="D8:F9"/>
    <mergeCell ref="D11:D18"/>
    <mergeCell ref="D19:D25"/>
    <mergeCell ref="D26:D27"/>
    <mergeCell ref="D28:D33"/>
  </mergeCells>
  <phoneticPr fontId="4"/>
  <pageMargins left="0.7" right="0.7" top="0.75" bottom="0.75" header="0.3" footer="0.3"/>
  <pageSetup paperSize="9" scale="63" pageOrder="overThenDown" orientation="landscape"/>
  <headerFooter>
    <oddFooter>&amp;CN(57)</oddFooter>
  </headerFooter>
  <rowBreaks count="1" manualBreakCount="1">
    <brk id="59" max="16383" man="1"/>
  </rowBreaks>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4:Q59"/>
  <sheetViews>
    <sheetView workbookViewId="0"/>
  </sheetViews>
  <sheetFormatPr defaultColWidth="8.8984375" defaultRowHeight="12.6" x14ac:dyDescent="0.25"/>
  <cols>
    <col min="1" max="1" width="3.59765625" style="24" customWidth="1"/>
    <col min="2" max="2" width="4.59765625" style="24" customWidth="1"/>
    <col min="3" max="4" width="7.59765625" style="24" customWidth="1"/>
    <col min="5" max="5" width="16.59765625" style="24" customWidth="1"/>
    <col min="6" max="6" width="5.59765625" style="24" customWidth="1"/>
    <col min="7" max="17" width="8.59765625" style="24" customWidth="1"/>
    <col min="18" max="16384" width="8.8984375" style="24"/>
  </cols>
  <sheetData>
    <row r="4" spans="2:17" x14ac:dyDescent="0.25">
      <c r="B4" s="32" t="str">
        <f xml:space="preserve"> HYPERLINK("#'目次'!B64", "[58]")</f>
        <v>[58]</v>
      </c>
      <c r="C4" s="19" t="s">
        <v>723</v>
      </c>
    </row>
    <row r="5" spans="2:17" x14ac:dyDescent="0.25">
      <c r="C5" s="24" t="s">
        <v>702</v>
      </c>
    </row>
    <row r="7" spans="2:17" x14ac:dyDescent="0.25">
      <c r="C7" s="19" t="s">
        <v>11</v>
      </c>
    </row>
    <row r="8" spans="2:17" ht="25.2" x14ac:dyDescent="0.25">
      <c r="D8" s="63"/>
      <c r="E8" s="64"/>
      <c r="F8" s="64"/>
      <c r="G8" s="38" t="s">
        <v>12</v>
      </c>
      <c r="H8" s="33" t="s">
        <v>710</v>
      </c>
      <c r="I8" s="5" t="s">
        <v>711</v>
      </c>
      <c r="J8" s="5" t="s">
        <v>712</v>
      </c>
      <c r="K8" s="5" t="s">
        <v>713</v>
      </c>
      <c r="L8" s="5" t="s">
        <v>714</v>
      </c>
      <c r="M8" s="5" t="s">
        <v>715</v>
      </c>
      <c r="N8" s="5" t="s">
        <v>716</v>
      </c>
      <c r="O8" s="5" t="s">
        <v>231</v>
      </c>
      <c r="P8" s="5" t="s">
        <v>717</v>
      </c>
      <c r="Q8" s="29" t="s">
        <v>245</v>
      </c>
    </row>
    <row r="9" spans="2:17" x14ac:dyDescent="0.25">
      <c r="D9" s="65"/>
      <c r="E9" s="66"/>
      <c r="F9" s="66"/>
      <c r="G9" s="37"/>
      <c r="H9" s="34"/>
      <c r="I9" s="4"/>
      <c r="J9" s="4"/>
      <c r="K9" s="4"/>
      <c r="L9" s="4"/>
      <c r="M9" s="4"/>
      <c r="N9" s="4"/>
      <c r="O9" s="4"/>
      <c r="P9" s="4"/>
      <c r="Q9" s="26"/>
    </row>
    <row r="10" spans="2:17" x14ac:dyDescent="0.25">
      <c r="D10" s="30"/>
      <c r="E10" s="28" t="s">
        <v>12</v>
      </c>
      <c r="F10" s="36"/>
      <c r="G10" s="27">
        <v>108</v>
      </c>
      <c r="H10" s="3">
        <v>2</v>
      </c>
      <c r="I10" s="3">
        <v>43</v>
      </c>
      <c r="J10" s="3">
        <v>34</v>
      </c>
      <c r="K10" s="3">
        <v>28</v>
      </c>
      <c r="L10" s="3">
        <v>1</v>
      </c>
      <c r="M10" s="3">
        <v>0</v>
      </c>
      <c r="N10" s="3">
        <v>0</v>
      </c>
      <c r="O10" s="3">
        <v>0</v>
      </c>
      <c r="P10" s="44">
        <v>18.5</v>
      </c>
      <c r="Q10" s="43">
        <v>11.7</v>
      </c>
    </row>
    <row r="11" spans="2:17" x14ac:dyDescent="0.25">
      <c r="D11" s="67" t="s">
        <v>21</v>
      </c>
      <c r="E11" s="10" t="s">
        <v>13</v>
      </c>
      <c r="F11" s="7"/>
      <c r="G11" s="11">
        <v>5</v>
      </c>
      <c r="H11" s="13">
        <v>0</v>
      </c>
      <c r="I11" s="1">
        <v>3</v>
      </c>
      <c r="J11" s="1">
        <v>1</v>
      </c>
      <c r="K11" s="1">
        <v>1</v>
      </c>
      <c r="L11" s="1">
        <v>0</v>
      </c>
      <c r="M11" s="1">
        <v>0</v>
      </c>
      <c r="N11" s="1">
        <v>0</v>
      </c>
      <c r="O11" s="1">
        <v>0</v>
      </c>
      <c r="P11" s="20">
        <v>16.2</v>
      </c>
      <c r="Q11" s="21">
        <v>14.6</v>
      </c>
    </row>
    <row r="12" spans="2:17" x14ac:dyDescent="0.25">
      <c r="D12" s="68"/>
      <c r="E12" s="8" t="s">
        <v>14</v>
      </c>
      <c r="F12" s="9"/>
      <c r="G12" s="12">
        <v>21</v>
      </c>
      <c r="H12" s="14">
        <v>1</v>
      </c>
      <c r="I12" s="2">
        <v>11</v>
      </c>
      <c r="J12" s="2">
        <v>3</v>
      </c>
      <c r="K12" s="2">
        <v>6</v>
      </c>
      <c r="L12" s="2">
        <v>0</v>
      </c>
      <c r="M12" s="2">
        <v>0</v>
      </c>
      <c r="N12" s="2">
        <v>0</v>
      </c>
      <c r="O12" s="2">
        <v>0</v>
      </c>
      <c r="P12" s="17">
        <v>16.8</v>
      </c>
      <c r="Q12" s="18">
        <v>10.8</v>
      </c>
    </row>
    <row r="13" spans="2:17" x14ac:dyDescent="0.25">
      <c r="D13" s="68"/>
      <c r="E13" s="8" t="s">
        <v>15</v>
      </c>
      <c r="F13" s="9"/>
      <c r="G13" s="12">
        <v>27</v>
      </c>
      <c r="H13" s="14">
        <v>0</v>
      </c>
      <c r="I13" s="2">
        <v>8</v>
      </c>
      <c r="J13" s="2">
        <v>9</v>
      </c>
      <c r="K13" s="2">
        <v>9</v>
      </c>
      <c r="L13" s="2">
        <v>1</v>
      </c>
      <c r="M13" s="2">
        <v>0</v>
      </c>
      <c r="N13" s="2">
        <v>0</v>
      </c>
      <c r="O13" s="2">
        <v>0</v>
      </c>
      <c r="P13" s="17">
        <v>22</v>
      </c>
      <c r="Q13" s="18">
        <v>14.2</v>
      </c>
    </row>
    <row r="14" spans="2:17" x14ac:dyDescent="0.25">
      <c r="D14" s="68"/>
      <c r="E14" s="8" t="s">
        <v>16</v>
      </c>
      <c r="F14" s="9"/>
      <c r="G14" s="12">
        <v>21</v>
      </c>
      <c r="H14" s="14">
        <v>0</v>
      </c>
      <c r="I14" s="2">
        <v>8</v>
      </c>
      <c r="J14" s="2">
        <v>8</v>
      </c>
      <c r="K14" s="2">
        <v>5</v>
      </c>
      <c r="L14" s="2">
        <v>0</v>
      </c>
      <c r="M14" s="2">
        <v>0</v>
      </c>
      <c r="N14" s="2">
        <v>0</v>
      </c>
      <c r="O14" s="2">
        <v>0</v>
      </c>
      <c r="P14" s="17">
        <v>17.7</v>
      </c>
      <c r="Q14" s="18">
        <v>8.5</v>
      </c>
    </row>
    <row r="15" spans="2:17" x14ac:dyDescent="0.25">
      <c r="D15" s="68"/>
      <c r="E15" s="8" t="s">
        <v>17</v>
      </c>
      <c r="F15" s="9"/>
      <c r="G15" s="12">
        <v>19</v>
      </c>
      <c r="H15" s="14">
        <v>1</v>
      </c>
      <c r="I15" s="2">
        <v>8</v>
      </c>
      <c r="J15" s="2">
        <v>5</v>
      </c>
      <c r="K15" s="2">
        <v>5</v>
      </c>
      <c r="L15" s="2">
        <v>0</v>
      </c>
      <c r="M15" s="2">
        <v>0</v>
      </c>
      <c r="N15" s="2">
        <v>0</v>
      </c>
      <c r="O15" s="2">
        <v>0</v>
      </c>
      <c r="P15" s="17">
        <v>17.5</v>
      </c>
      <c r="Q15" s="18">
        <v>12.5</v>
      </c>
    </row>
    <row r="16" spans="2:17" x14ac:dyDescent="0.25">
      <c r="D16" s="68"/>
      <c r="E16" s="8" t="s">
        <v>18</v>
      </c>
      <c r="F16" s="9"/>
      <c r="G16" s="12">
        <v>5</v>
      </c>
      <c r="H16" s="14">
        <v>0</v>
      </c>
      <c r="I16" s="2">
        <v>0</v>
      </c>
      <c r="J16" s="2">
        <v>4</v>
      </c>
      <c r="K16" s="2">
        <v>1</v>
      </c>
      <c r="L16" s="2">
        <v>0</v>
      </c>
      <c r="M16" s="2">
        <v>0</v>
      </c>
      <c r="N16" s="2">
        <v>0</v>
      </c>
      <c r="O16" s="2">
        <v>0</v>
      </c>
      <c r="P16" s="17">
        <v>22</v>
      </c>
      <c r="Q16" s="18">
        <v>4.5</v>
      </c>
    </row>
    <row r="17" spans="4:17" x14ac:dyDescent="0.25">
      <c r="D17" s="68"/>
      <c r="E17" s="8" t="s">
        <v>19</v>
      </c>
      <c r="F17" s="9"/>
      <c r="G17" s="12">
        <v>3</v>
      </c>
      <c r="H17" s="14">
        <v>0</v>
      </c>
      <c r="I17" s="2">
        <v>1</v>
      </c>
      <c r="J17" s="2">
        <v>2</v>
      </c>
      <c r="K17" s="2">
        <v>0</v>
      </c>
      <c r="L17" s="2">
        <v>0</v>
      </c>
      <c r="M17" s="2">
        <v>0</v>
      </c>
      <c r="N17" s="2">
        <v>0</v>
      </c>
      <c r="O17" s="2">
        <v>0</v>
      </c>
      <c r="P17" s="17">
        <v>15</v>
      </c>
      <c r="Q17" s="18">
        <v>5</v>
      </c>
    </row>
    <row r="18" spans="4:17" x14ac:dyDescent="0.25">
      <c r="D18" s="68"/>
      <c r="E18" s="8" t="s">
        <v>20</v>
      </c>
      <c r="F18" s="9"/>
      <c r="G18" s="12">
        <v>7</v>
      </c>
      <c r="H18" s="14">
        <v>0</v>
      </c>
      <c r="I18" s="2">
        <v>4</v>
      </c>
      <c r="J18" s="2">
        <v>2</v>
      </c>
      <c r="K18" s="2">
        <v>1</v>
      </c>
      <c r="L18" s="2">
        <v>0</v>
      </c>
      <c r="M18" s="2">
        <v>0</v>
      </c>
      <c r="N18" s="2">
        <v>0</v>
      </c>
      <c r="O18" s="2">
        <v>0</v>
      </c>
      <c r="P18" s="17">
        <v>16.399999999999999</v>
      </c>
      <c r="Q18" s="18">
        <v>14.1</v>
      </c>
    </row>
    <row r="19" spans="4:17" x14ac:dyDescent="0.25">
      <c r="D19" s="67" t="s">
        <v>22</v>
      </c>
      <c r="E19" s="10" t="s">
        <v>23</v>
      </c>
      <c r="F19" s="7"/>
      <c r="G19" s="11">
        <v>19</v>
      </c>
      <c r="H19" s="13">
        <v>0</v>
      </c>
      <c r="I19" s="1">
        <v>5</v>
      </c>
      <c r="J19" s="1">
        <v>7</v>
      </c>
      <c r="K19" s="1">
        <v>7</v>
      </c>
      <c r="L19" s="1">
        <v>0</v>
      </c>
      <c r="M19" s="1">
        <v>0</v>
      </c>
      <c r="N19" s="1">
        <v>0</v>
      </c>
      <c r="O19" s="1">
        <v>0</v>
      </c>
      <c r="P19" s="20">
        <v>22.7</v>
      </c>
      <c r="Q19" s="21">
        <v>13.6</v>
      </c>
    </row>
    <row r="20" spans="4:17" x14ac:dyDescent="0.25">
      <c r="D20" s="68"/>
      <c r="E20" s="8" t="s">
        <v>24</v>
      </c>
      <c r="F20" s="9"/>
      <c r="G20" s="12">
        <v>3</v>
      </c>
      <c r="H20" s="14">
        <v>0</v>
      </c>
      <c r="I20" s="2">
        <v>0</v>
      </c>
      <c r="J20" s="2">
        <v>2</v>
      </c>
      <c r="K20" s="2">
        <v>1</v>
      </c>
      <c r="L20" s="2">
        <v>0</v>
      </c>
      <c r="M20" s="2">
        <v>0</v>
      </c>
      <c r="N20" s="2">
        <v>0</v>
      </c>
      <c r="O20" s="2">
        <v>0</v>
      </c>
      <c r="P20" s="17">
        <v>26.7</v>
      </c>
      <c r="Q20" s="18">
        <v>11.5</v>
      </c>
    </row>
    <row r="21" spans="4:17" x14ac:dyDescent="0.25">
      <c r="D21" s="68"/>
      <c r="E21" s="8" t="s">
        <v>25</v>
      </c>
      <c r="F21" s="9"/>
      <c r="G21" s="12">
        <v>16</v>
      </c>
      <c r="H21" s="14">
        <v>0</v>
      </c>
      <c r="I21" s="2">
        <v>5</v>
      </c>
      <c r="J21" s="2">
        <v>5</v>
      </c>
      <c r="K21" s="2">
        <v>6</v>
      </c>
      <c r="L21" s="2">
        <v>0</v>
      </c>
      <c r="M21" s="2">
        <v>0</v>
      </c>
      <c r="N21" s="2">
        <v>0</v>
      </c>
      <c r="O21" s="2">
        <v>0</v>
      </c>
      <c r="P21" s="17">
        <v>22</v>
      </c>
      <c r="Q21" s="18">
        <v>14.2</v>
      </c>
    </row>
    <row r="22" spans="4:17" x14ac:dyDescent="0.25">
      <c r="D22" s="68"/>
      <c r="E22" s="8" t="s">
        <v>26</v>
      </c>
      <c r="F22" s="9"/>
      <c r="G22" s="12">
        <v>75</v>
      </c>
      <c r="H22" s="14">
        <v>2</v>
      </c>
      <c r="I22" s="2">
        <v>31</v>
      </c>
      <c r="J22" s="2">
        <v>24</v>
      </c>
      <c r="K22" s="2">
        <v>18</v>
      </c>
      <c r="L22" s="2">
        <v>0</v>
      </c>
      <c r="M22" s="2">
        <v>0</v>
      </c>
      <c r="N22" s="2">
        <v>0</v>
      </c>
      <c r="O22" s="2">
        <v>0</v>
      </c>
      <c r="P22" s="17">
        <v>17.100000000000001</v>
      </c>
      <c r="Q22" s="18">
        <v>10.199999999999999</v>
      </c>
    </row>
    <row r="23" spans="4:17" x14ac:dyDescent="0.25">
      <c r="D23" s="68"/>
      <c r="E23" s="8" t="s">
        <v>27</v>
      </c>
      <c r="F23" s="9"/>
      <c r="G23" s="12">
        <v>46</v>
      </c>
      <c r="H23" s="14">
        <v>2</v>
      </c>
      <c r="I23" s="2">
        <v>15</v>
      </c>
      <c r="J23" s="2">
        <v>16</v>
      </c>
      <c r="K23" s="2">
        <v>13</v>
      </c>
      <c r="L23" s="2">
        <v>0</v>
      </c>
      <c r="M23" s="2">
        <v>0</v>
      </c>
      <c r="N23" s="2">
        <v>0</v>
      </c>
      <c r="O23" s="2">
        <v>0</v>
      </c>
      <c r="P23" s="17">
        <v>18.8</v>
      </c>
      <c r="Q23" s="18">
        <v>10.7</v>
      </c>
    </row>
    <row r="24" spans="4:17" x14ac:dyDescent="0.25">
      <c r="D24" s="68"/>
      <c r="E24" s="8" t="s">
        <v>28</v>
      </c>
      <c r="F24" s="9"/>
      <c r="G24" s="12">
        <v>29</v>
      </c>
      <c r="H24" s="14">
        <v>0</v>
      </c>
      <c r="I24" s="2">
        <v>16</v>
      </c>
      <c r="J24" s="2">
        <v>8</v>
      </c>
      <c r="K24" s="2">
        <v>5</v>
      </c>
      <c r="L24" s="2">
        <v>0</v>
      </c>
      <c r="M24" s="2">
        <v>0</v>
      </c>
      <c r="N24" s="2">
        <v>0</v>
      </c>
      <c r="O24" s="2">
        <v>0</v>
      </c>
      <c r="P24" s="17">
        <v>14.4</v>
      </c>
      <c r="Q24" s="18">
        <v>8.9</v>
      </c>
    </row>
    <row r="25" spans="4:17" x14ac:dyDescent="0.25">
      <c r="D25" s="68"/>
      <c r="E25" s="8" t="s">
        <v>29</v>
      </c>
      <c r="F25" s="9"/>
      <c r="G25" s="12">
        <v>14</v>
      </c>
      <c r="H25" s="14">
        <v>0</v>
      </c>
      <c r="I25" s="2">
        <v>7</v>
      </c>
      <c r="J25" s="2">
        <v>3</v>
      </c>
      <c r="K25" s="2">
        <v>3</v>
      </c>
      <c r="L25" s="2">
        <v>1</v>
      </c>
      <c r="M25" s="2">
        <v>0</v>
      </c>
      <c r="N25" s="2">
        <v>0</v>
      </c>
      <c r="O25" s="2">
        <v>0</v>
      </c>
      <c r="P25" s="17">
        <v>20.7</v>
      </c>
      <c r="Q25" s="18">
        <v>14.9</v>
      </c>
    </row>
    <row r="26" spans="4:17" x14ac:dyDescent="0.25">
      <c r="D26" s="67" t="s">
        <v>30</v>
      </c>
      <c r="E26" s="10" t="s">
        <v>31</v>
      </c>
      <c r="F26" s="7"/>
      <c r="G26" s="11">
        <v>55</v>
      </c>
      <c r="H26" s="13">
        <v>0</v>
      </c>
      <c r="I26" s="1">
        <v>21</v>
      </c>
      <c r="J26" s="1">
        <v>21</v>
      </c>
      <c r="K26" s="1">
        <v>12</v>
      </c>
      <c r="L26" s="1">
        <v>1</v>
      </c>
      <c r="M26" s="1">
        <v>0</v>
      </c>
      <c r="N26" s="1">
        <v>0</v>
      </c>
      <c r="O26" s="1">
        <v>0</v>
      </c>
      <c r="P26" s="20">
        <v>18.3</v>
      </c>
      <c r="Q26" s="21">
        <v>10.4</v>
      </c>
    </row>
    <row r="27" spans="4:17" x14ac:dyDescent="0.25">
      <c r="D27" s="68"/>
      <c r="E27" s="8" t="s">
        <v>32</v>
      </c>
      <c r="F27" s="9"/>
      <c r="G27" s="12">
        <v>53</v>
      </c>
      <c r="H27" s="14">
        <v>2</v>
      </c>
      <c r="I27" s="2">
        <v>22</v>
      </c>
      <c r="J27" s="2">
        <v>13</v>
      </c>
      <c r="K27" s="2">
        <v>16</v>
      </c>
      <c r="L27" s="2">
        <v>0</v>
      </c>
      <c r="M27" s="2">
        <v>0</v>
      </c>
      <c r="N27" s="2">
        <v>0</v>
      </c>
      <c r="O27" s="2">
        <v>0</v>
      </c>
      <c r="P27" s="17">
        <v>18.8</v>
      </c>
      <c r="Q27" s="18">
        <v>12.9</v>
      </c>
    </row>
    <row r="28" spans="4:17" x14ac:dyDescent="0.25">
      <c r="D28" s="67" t="s">
        <v>33</v>
      </c>
      <c r="E28" s="10" t="s">
        <v>34</v>
      </c>
      <c r="F28" s="7"/>
      <c r="G28" s="11">
        <v>47</v>
      </c>
      <c r="H28" s="13">
        <v>1</v>
      </c>
      <c r="I28" s="1">
        <v>25</v>
      </c>
      <c r="J28" s="1">
        <v>11</v>
      </c>
      <c r="K28" s="1">
        <v>10</v>
      </c>
      <c r="L28" s="1">
        <v>0</v>
      </c>
      <c r="M28" s="1">
        <v>0</v>
      </c>
      <c r="N28" s="1">
        <v>0</v>
      </c>
      <c r="O28" s="1">
        <v>0</v>
      </c>
      <c r="P28" s="20">
        <v>16.399999999999999</v>
      </c>
      <c r="Q28" s="21">
        <v>11</v>
      </c>
    </row>
    <row r="29" spans="4:17" x14ac:dyDescent="0.25">
      <c r="D29" s="68"/>
      <c r="E29" s="8" t="s">
        <v>35</v>
      </c>
      <c r="F29" s="9"/>
      <c r="G29" s="12">
        <v>4</v>
      </c>
      <c r="H29" s="14">
        <v>0</v>
      </c>
      <c r="I29" s="2">
        <v>2</v>
      </c>
      <c r="J29" s="2">
        <v>0</v>
      </c>
      <c r="K29" s="2">
        <v>2</v>
      </c>
      <c r="L29" s="2">
        <v>0</v>
      </c>
      <c r="M29" s="2">
        <v>0</v>
      </c>
      <c r="N29" s="2">
        <v>0</v>
      </c>
      <c r="O29" s="2">
        <v>0</v>
      </c>
      <c r="P29" s="17">
        <v>17.5</v>
      </c>
      <c r="Q29" s="18">
        <v>14.4</v>
      </c>
    </row>
    <row r="30" spans="4:17" x14ac:dyDescent="0.25">
      <c r="D30" s="68"/>
      <c r="E30" s="8" t="s">
        <v>36</v>
      </c>
      <c r="F30" s="9"/>
      <c r="G30" s="12">
        <v>47</v>
      </c>
      <c r="H30" s="14">
        <v>1</v>
      </c>
      <c r="I30" s="2">
        <v>13</v>
      </c>
      <c r="J30" s="2">
        <v>19</v>
      </c>
      <c r="K30" s="2">
        <v>13</v>
      </c>
      <c r="L30" s="2">
        <v>1</v>
      </c>
      <c r="M30" s="2">
        <v>0</v>
      </c>
      <c r="N30" s="2">
        <v>0</v>
      </c>
      <c r="O30" s="2">
        <v>0</v>
      </c>
      <c r="P30" s="17">
        <v>20.9</v>
      </c>
      <c r="Q30" s="18">
        <v>12.3</v>
      </c>
    </row>
    <row r="31" spans="4:17" x14ac:dyDescent="0.25">
      <c r="D31" s="68"/>
      <c r="E31" s="8" t="s">
        <v>37</v>
      </c>
      <c r="F31" s="9"/>
      <c r="G31" s="12">
        <v>2</v>
      </c>
      <c r="H31" s="14">
        <v>0</v>
      </c>
      <c r="I31" s="2">
        <v>0</v>
      </c>
      <c r="J31" s="2">
        <v>1</v>
      </c>
      <c r="K31" s="2">
        <v>1</v>
      </c>
      <c r="L31" s="2">
        <v>0</v>
      </c>
      <c r="M31" s="2">
        <v>0</v>
      </c>
      <c r="N31" s="2">
        <v>0</v>
      </c>
      <c r="O31" s="2">
        <v>0</v>
      </c>
      <c r="P31" s="17">
        <v>25</v>
      </c>
      <c r="Q31" s="18">
        <v>7.1</v>
      </c>
    </row>
    <row r="32" spans="4:17" x14ac:dyDescent="0.25">
      <c r="D32" s="68"/>
      <c r="E32" s="8" t="s">
        <v>38</v>
      </c>
      <c r="F32" s="9"/>
      <c r="G32" s="12">
        <v>8</v>
      </c>
      <c r="H32" s="14">
        <v>0</v>
      </c>
      <c r="I32" s="2">
        <v>3</v>
      </c>
      <c r="J32" s="2">
        <v>3</v>
      </c>
      <c r="K32" s="2">
        <v>2</v>
      </c>
      <c r="L32" s="2">
        <v>0</v>
      </c>
      <c r="M32" s="2">
        <v>0</v>
      </c>
      <c r="N32" s="2">
        <v>0</v>
      </c>
      <c r="O32" s="2">
        <v>0</v>
      </c>
      <c r="P32" s="17">
        <v>16.3</v>
      </c>
      <c r="Q32" s="18">
        <v>9.9</v>
      </c>
    </row>
    <row r="33" spans="4:17" x14ac:dyDescent="0.25">
      <c r="D33" s="68"/>
      <c r="E33" s="8" t="s">
        <v>39</v>
      </c>
      <c r="F33" s="9"/>
      <c r="G33" s="12">
        <v>0</v>
      </c>
      <c r="H33" s="14">
        <v>0</v>
      </c>
      <c r="I33" s="2">
        <v>0</v>
      </c>
      <c r="J33" s="2">
        <v>0</v>
      </c>
      <c r="K33" s="2">
        <v>0</v>
      </c>
      <c r="L33" s="2">
        <v>0</v>
      </c>
      <c r="M33" s="2">
        <v>0</v>
      </c>
      <c r="N33" s="2">
        <v>0</v>
      </c>
      <c r="O33" s="2">
        <v>0</v>
      </c>
      <c r="P33" s="23">
        <v>0</v>
      </c>
      <c r="Q33" s="22">
        <v>0</v>
      </c>
    </row>
    <row r="34" spans="4:17" x14ac:dyDescent="0.25">
      <c r="D34" s="67" t="s">
        <v>40</v>
      </c>
      <c r="E34" s="10" t="s">
        <v>41</v>
      </c>
      <c r="F34" s="7"/>
      <c r="G34" s="11">
        <v>55</v>
      </c>
      <c r="H34" s="13">
        <v>0</v>
      </c>
      <c r="I34" s="1">
        <v>21</v>
      </c>
      <c r="J34" s="1">
        <v>21</v>
      </c>
      <c r="K34" s="1">
        <v>12</v>
      </c>
      <c r="L34" s="1">
        <v>1</v>
      </c>
      <c r="M34" s="1">
        <v>0</v>
      </c>
      <c r="N34" s="1">
        <v>0</v>
      </c>
      <c r="O34" s="1">
        <v>0</v>
      </c>
      <c r="P34" s="20">
        <v>18.3</v>
      </c>
      <c r="Q34" s="21">
        <v>10.4</v>
      </c>
    </row>
    <row r="35" spans="4:17" x14ac:dyDescent="0.25">
      <c r="D35" s="68"/>
      <c r="E35" s="8" t="s">
        <v>34</v>
      </c>
      <c r="F35" s="9"/>
      <c r="G35" s="12">
        <v>27</v>
      </c>
      <c r="H35" s="14">
        <v>0</v>
      </c>
      <c r="I35" s="2">
        <v>15</v>
      </c>
      <c r="J35" s="2">
        <v>6</v>
      </c>
      <c r="K35" s="2">
        <v>6</v>
      </c>
      <c r="L35" s="2">
        <v>0</v>
      </c>
      <c r="M35" s="2">
        <v>0</v>
      </c>
      <c r="N35" s="2">
        <v>0</v>
      </c>
      <c r="O35" s="2">
        <v>0</v>
      </c>
      <c r="P35" s="17">
        <v>16.7</v>
      </c>
      <c r="Q35" s="18">
        <v>9.6999999999999993</v>
      </c>
    </row>
    <row r="36" spans="4:17" x14ac:dyDescent="0.25">
      <c r="D36" s="68"/>
      <c r="E36" s="8" t="s">
        <v>35</v>
      </c>
      <c r="F36" s="9"/>
      <c r="G36" s="12">
        <v>2</v>
      </c>
      <c r="H36" s="14">
        <v>0</v>
      </c>
      <c r="I36" s="2">
        <v>1</v>
      </c>
      <c r="J36" s="2">
        <v>0</v>
      </c>
      <c r="K36" s="2">
        <v>1</v>
      </c>
      <c r="L36" s="2">
        <v>0</v>
      </c>
      <c r="M36" s="2">
        <v>0</v>
      </c>
      <c r="N36" s="2">
        <v>0</v>
      </c>
      <c r="O36" s="2">
        <v>0</v>
      </c>
      <c r="P36" s="17">
        <v>17.5</v>
      </c>
      <c r="Q36" s="18">
        <v>17.7</v>
      </c>
    </row>
    <row r="37" spans="4:17" x14ac:dyDescent="0.25">
      <c r="D37" s="68"/>
      <c r="E37" s="8" t="s">
        <v>36</v>
      </c>
      <c r="F37" s="9"/>
      <c r="G37" s="12">
        <v>22</v>
      </c>
      <c r="H37" s="14">
        <v>0</v>
      </c>
      <c r="I37" s="2">
        <v>4</v>
      </c>
      <c r="J37" s="2">
        <v>13</v>
      </c>
      <c r="K37" s="2">
        <v>4</v>
      </c>
      <c r="L37" s="2">
        <v>1</v>
      </c>
      <c r="M37" s="2">
        <v>0</v>
      </c>
      <c r="N37" s="2">
        <v>0</v>
      </c>
      <c r="O37" s="2">
        <v>0</v>
      </c>
      <c r="P37" s="17">
        <v>20.3</v>
      </c>
      <c r="Q37" s="18">
        <v>11.2</v>
      </c>
    </row>
    <row r="38" spans="4:17" x14ac:dyDescent="0.25">
      <c r="D38" s="68"/>
      <c r="E38" s="8" t="s">
        <v>38</v>
      </c>
      <c r="F38" s="9"/>
      <c r="G38" s="12">
        <v>3</v>
      </c>
      <c r="H38" s="14">
        <v>0</v>
      </c>
      <c r="I38" s="2">
        <v>1</v>
      </c>
      <c r="J38" s="2">
        <v>1</v>
      </c>
      <c r="K38" s="2">
        <v>1</v>
      </c>
      <c r="L38" s="2">
        <v>0</v>
      </c>
      <c r="M38" s="2">
        <v>0</v>
      </c>
      <c r="N38" s="2">
        <v>0</v>
      </c>
      <c r="O38" s="2">
        <v>0</v>
      </c>
      <c r="P38" s="17">
        <v>18.3</v>
      </c>
      <c r="Q38" s="18">
        <v>12.6</v>
      </c>
    </row>
    <row r="39" spans="4:17" x14ac:dyDescent="0.25">
      <c r="D39" s="68"/>
      <c r="E39" s="8" t="s">
        <v>37</v>
      </c>
      <c r="F39" s="9"/>
      <c r="G39" s="12">
        <v>1</v>
      </c>
      <c r="H39" s="14">
        <v>0</v>
      </c>
      <c r="I39" s="2">
        <v>0</v>
      </c>
      <c r="J39" s="2">
        <v>1</v>
      </c>
      <c r="K39" s="2">
        <v>0</v>
      </c>
      <c r="L39" s="2">
        <v>0</v>
      </c>
      <c r="M39" s="2">
        <v>0</v>
      </c>
      <c r="N39" s="2">
        <v>0</v>
      </c>
      <c r="O39" s="2">
        <v>0</v>
      </c>
      <c r="P39" s="17">
        <v>20</v>
      </c>
      <c r="Q39" s="18">
        <v>0</v>
      </c>
    </row>
    <row r="40" spans="4:17" x14ac:dyDescent="0.25">
      <c r="D40" s="68"/>
      <c r="E40" s="8" t="s">
        <v>39</v>
      </c>
      <c r="F40" s="9"/>
      <c r="G40" s="12">
        <v>0</v>
      </c>
      <c r="H40" s="14">
        <v>0</v>
      </c>
      <c r="I40" s="2">
        <v>0</v>
      </c>
      <c r="J40" s="2">
        <v>0</v>
      </c>
      <c r="K40" s="2">
        <v>0</v>
      </c>
      <c r="L40" s="2">
        <v>0</v>
      </c>
      <c r="M40" s="2">
        <v>0</v>
      </c>
      <c r="N40" s="2">
        <v>0</v>
      </c>
      <c r="O40" s="2">
        <v>0</v>
      </c>
      <c r="P40" s="23">
        <v>0</v>
      </c>
      <c r="Q40" s="22">
        <v>0</v>
      </c>
    </row>
    <row r="41" spans="4:17" x14ac:dyDescent="0.25">
      <c r="D41" s="68"/>
      <c r="E41" s="8" t="s">
        <v>42</v>
      </c>
      <c r="F41" s="9"/>
      <c r="G41" s="12">
        <v>53</v>
      </c>
      <c r="H41" s="14">
        <v>2</v>
      </c>
      <c r="I41" s="2">
        <v>22</v>
      </c>
      <c r="J41" s="2">
        <v>13</v>
      </c>
      <c r="K41" s="2">
        <v>16</v>
      </c>
      <c r="L41" s="2">
        <v>0</v>
      </c>
      <c r="M41" s="2">
        <v>0</v>
      </c>
      <c r="N41" s="2">
        <v>0</v>
      </c>
      <c r="O41" s="2">
        <v>0</v>
      </c>
      <c r="P41" s="17">
        <v>18.8</v>
      </c>
      <c r="Q41" s="18">
        <v>12.9</v>
      </c>
    </row>
    <row r="42" spans="4:17" x14ac:dyDescent="0.25">
      <c r="D42" s="68"/>
      <c r="E42" s="8" t="s">
        <v>34</v>
      </c>
      <c r="F42" s="9"/>
      <c r="G42" s="12">
        <v>20</v>
      </c>
      <c r="H42" s="14">
        <v>1</v>
      </c>
      <c r="I42" s="2">
        <v>10</v>
      </c>
      <c r="J42" s="2">
        <v>5</v>
      </c>
      <c r="K42" s="2">
        <v>4</v>
      </c>
      <c r="L42" s="2">
        <v>0</v>
      </c>
      <c r="M42" s="2">
        <v>0</v>
      </c>
      <c r="N42" s="2">
        <v>0</v>
      </c>
      <c r="O42" s="2">
        <v>0</v>
      </c>
      <c r="P42" s="17">
        <v>15.9</v>
      </c>
      <c r="Q42" s="18">
        <v>12.8</v>
      </c>
    </row>
    <row r="43" spans="4:17" x14ac:dyDescent="0.25">
      <c r="D43" s="68"/>
      <c r="E43" s="8" t="s">
        <v>35</v>
      </c>
      <c r="F43" s="9"/>
      <c r="G43" s="12">
        <v>2</v>
      </c>
      <c r="H43" s="14">
        <v>0</v>
      </c>
      <c r="I43" s="2">
        <v>1</v>
      </c>
      <c r="J43" s="2">
        <v>0</v>
      </c>
      <c r="K43" s="2">
        <v>1</v>
      </c>
      <c r="L43" s="2">
        <v>0</v>
      </c>
      <c r="M43" s="2">
        <v>0</v>
      </c>
      <c r="N43" s="2">
        <v>0</v>
      </c>
      <c r="O43" s="2">
        <v>0</v>
      </c>
      <c r="P43" s="17">
        <v>17.5</v>
      </c>
      <c r="Q43" s="18">
        <v>17.7</v>
      </c>
    </row>
    <row r="44" spans="4:17" x14ac:dyDescent="0.25">
      <c r="D44" s="68"/>
      <c r="E44" s="8" t="s">
        <v>36</v>
      </c>
      <c r="F44" s="9"/>
      <c r="G44" s="12">
        <v>25</v>
      </c>
      <c r="H44" s="14">
        <v>1</v>
      </c>
      <c r="I44" s="2">
        <v>9</v>
      </c>
      <c r="J44" s="2">
        <v>6</v>
      </c>
      <c r="K44" s="2">
        <v>9</v>
      </c>
      <c r="L44" s="2">
        <v>0</v>
      </c>
      <c r="M44" s="2">
        <v>0</v>
      </c>
      <c r="N44" s="2">
        <v>0</v>
      </c>
      <c r="O44" s="2">
        <v>0</v>
      </c>
      <c r="P44" s="17">
        <v>21.5</v>
      </c>
      <c r="Q44" s="18">
        <v>13.4</v>
      </c>
    </row>
    <row r="45" spans="4:17" x14ac:dyDescent="0.25">
      <c r="D45" s="68"/>
      <c r="E45" s="8" t="s">
        <v>38</v>
      </c>
      <c r="F45" s="9"/>
      <c r="G45" s="12">
        <v>5</v>
      </c>
      <c r="H45" s="14">
        <v>0</v>
      </c>
      <c r="I45" s="2">
        <v>2</v>
      </c>
      <c r="J45" s="2">
        <v>2</v>
      </c>
      <c r="K45" s="2">
        <v>1</v>
      </c>
      <c r="L45" s="2">
        <v>0</v>
      </c>
      <c r="M45" s="2">
        <v>0</v>
      </c>
      <c r="N45" s="2">
        <v>0</v>
      </c>
      <c r="O45" s="2">
        <v>0</v>
      </c>
      <c r="P45" s="17">
        <v>15</v>
      </c>
      <c r="Q45" s="18">
        <v>9.4</v>
      </c>
    </row>
    <row r="46" spans="4:17" x14ac:dyDescent="0.25">
      <c r="D46" s="68"/>
      <c r="E46" s="8" t="s">
        <v>37</v>
      </c>
      <c r="F46" s="9"/>
      <c r="G46" s="12">
        <v>1</v>
      </c>
      <c r="H46" s="14">
        <v>0</v>
      </c>
      <c r="I46" s="2">
        <v>0</v>
      </c>
      <c r="J46" s="2">
        <v>0</v>
      </c>
      <c r="K46" s="2">
        <v>1</v>
      </c>
      <c r="L46" s="2">
        <v>0</v>
      </c>
      <c r="M46" s="2">
        <v>0</v>
      </c>
      <c r="N46" s="2">
        <v>0</v>
      </c>
      <c r="O46" s="2">
        <v>0</v>
      </c>
      <c r="P46" s="17">
        <v>30</v>
      </c>
      <c r="Q46" s="18">
        <v>0</v>
      </c>
    </row>
    <row r="47" spans="4:17" x14ac:dyDescent="0.25">
      <c r="D47" s="68"/>
      <c r="E47" s="8" t="s">
        <v>39</v>
      </c>
      <c r="F47" s="9"/>
      <c r="G47" s="12">
        <v>0</v>
      </c>
      <c r="H47" s="14">
        <v>0</v>
      </c>
      <c r="I47" s="2">
        <v>0</v>
      </c>
      <c r="J47" s="2">
        <v>0</v>
      </c>
      <c r="K47" s="2">
        <v>0</v>
      </c>
      <c r="L47" s="2">
        <v>0</v>
      </c>
      <c r="M47" s="2">
        <v>0</v>
      </c>
      <c r="N47" s="2">
        <v>0</v>
      </c>
      <c r="O47" s="2">
        <v>0</v>
      </c>
      <c r="P47" s="23">
        <v>0</v>
      </c>
      <c r="Q47" s="22">
        <v>0</v>
      </c>
    </row>
    <row r="48" spans="4:17" x14ac:dyDescent="0.25">
      <c r="D48" s="67" t="s">
        <v>43</v>
      </c>
      <c r="E48" s="10" t="s">
        <v>44</v>
      </c>
      <c r="F48" s="7"/>
      <c r="G48" s="11">
        <v>59</v>
      </c>
      <c r="H48" s="13">
        <v>1</v>
      </c>
      <c r="I48" s="1">
        <v>18</v>
      </c>
      <c r="J48" s="1">
        <v>22</v>
      </c>
      <c r="K48" s="1">
        <v>17</v>
      </c>
      <c r="L48" s="1">
        <v>1</v>
      </c>
      <c r="M48" s="1">
        <v>0</v>
      </c>
      <c r="N48" s="1">
        <v>0</v>
      </c>
      <c r="O48" s="1">
        <v>0</v>
      </c>
      <c r="P48" s="20">
        <v>20.100000000000001</v>
      </c>
      <c r="Q48" s="21">
        <v>12.1</v>
      </c>
    </row>
    <row r="49" spans="4:17" x14ac:dyDescent="0.25">
      <c r="D49" s="68"/>
      <c r="E49" s="8" t="s">
        <v>45</v>
      </c>
      <c r="F49" s="9"/>
      <c r="G49" s="12">
        <v>34</v>
      </c>
      <c r="H49" s="14">
        <v>1</v>
      </c>
      <c r="I49" s="2">
        <v>9</v>
      </c>
      <c r="J49" s="2">
        <v>13</v>
      </c>
      <c r="K49" s="2">
        <v>10</v>
      </c>
      <c r="L49" s="2">
        <v>1</v>
      </c>
      <c r="M49" s="2">
        <v>0</v>
      </c>
      <c r="N49" s="2">
        <v>0</v>
      </c>
      <c r="O49" s="2">
        <v>0</v>
      </c>
      <c r="P49" s="17">
        <v>21</v>
      </c>
      <c r="Q49" s="18">
        <v>13.5</v>
      </c>
    </row>
    <row r="50" spans="4:17" x14ac:dyDescent="0.25">
      <c r="D50" s="68"/>
      <c r="E50" s="8" t="s">
        <v>46</v>
      </c>
      <c r="F50" s="9"/>
      <c r="G50" s="12">
        <v>25</v>
      </c>
      <c r="H50" s="14">
        <v>0</v>
      </c>
      <c r="I50" s="2">
        <v>9</v>
      </c>
      <c r="J50" s="2">
        <v>9</v>
      </c>
      <c r="K50" s="2">
        <v>7</v>
      </c>
      <c r="L50" s="2">
        <v>0</v>
      </c>
      <c r="M50" s="2">
        <v>0</v>
      </c>
      <c r="N50" s="2">
        <v>0</v>
      </c>
      <c r="O50" s="2">
        <v>0</v>
      </c>
      <c r="P50" s="17">
        <v>18.8</v>
      </c>
      <c r="Q50" s="18">
        <v>10</v>
      </c>
    </row>
    <row r="51" spans="4:17" x14ac:dyDescent="0.25">
      <c r="D51" s="68"/>
      <c r="E51" s="8" t="s">
        <v>47</v>
      </c>
      <c r="F51" s="9"/>
      <c r="G51" s="12">
        <v>47</v>
      </c>
      <c r="H51" s="14">
        <v>1</v>
      </c>
      <c r="I51" s="2">
        <v>25</v>
      </c>
      <c r="J51" s="2">
        <v>11</v>
      </c>
      <c r="K51" s="2">
        <v>10</v>
      </c>
      <c r="L51" s="2">
        <v>0</v>
      </c>
      <c r="M51" s="2">
        <v>0</v>
      </c>
      <c r="N51" s="2">
        <v>0</v>
      </c>
      <c r="O51" s="2">
        <v>0</v>
      </c>
      <c r="P51" s="17">
        <v>16.399999999999999</v>
      </c>
      <c r="Q51" s="18">
        <v>11</v>
      </c>
    </row>
    <row r="52" spans="4:17" x14ac:dyDescent="0.25">
      <c r="D52" s="68"/>
      <c r="E52" s="8" t="s">
        <v>48</v>
      </c>
      <c r="F52" s="9"/>
      <c r="G52" s="12">
        <v>4</v>
      </c>
      <c r="H52" s="14">
        <v>0</v>
      </c>
      <c r="I52" s="2">
        <v>1</v>
      </c>
      <c r="J52" s="2">
        <v>2</v>
      </c>
      <c r="K52" s="2">
        <v>1</v>
      </c>
      <c r="L52" s="2">
        <v>0</v>
      </c>
      <c r="M52" s="2">
        <v>0</v>
      </c>
      <c r="N52" s="2">
        <v>0</v>
      </c>
      <c r="O52" s="2">
        <v>0</v>
      </c>
      <c r="P52" s="17">
        <v>20</v>
      </c>
      <c r="Q52" s="18">
        <v>9.1</v>
      </c>
    </row>
    <row r="53" spans="4:17" x14ac:dyDescent="0.25">
      <c r="D53" s="68"/>
      <c r="E53" s="8" t="s">
        <v>49</v>
      </c>
      <c r="F53" s="9"/>
      <c r="G53" s="12">
        <v>7</v>
      </c>
      <c r="H53" s="14">
        <v>0</v>
      </c>
      <c r="I53" s="2">
        <v>5</v>
      </c>
      <c r="J53" s="2">
        <v>2</v>
      </c>
      <c r="K53" s="2">
        <v>0</v>
      </c>
      <c r="L53" s="2">
        <v>0</v>
      </c>
      <c r="M53" s="2">
        <v>0</v>
      </c>
      <c r="N53" s="2">
        <v>0</v>
      </c>
      <c r="O53" s="2">
        <v>0</v>
      </c>
      <c r="P53" s="17">
        <v>11.3</v>
      </c>
      <c r="Q53" s="18">
        <v>6.2</v>
      </c>
    </row>
    <row r="54" spans="4:17" x14ac:dyDescent="0.25">
      <c r="D54" s="68"/>
      <c r="E54" s="8" t="s">
        <v>50</v>
      </c>
      <c r="F54" s="9"/>
      <c r="G54" s="12">
        <v>8</v>
      </c>
      <c r="H54" s="14">
        <v>1</v>
      </c>
      <c r="I54" s="2">
        <v>6</v>
      </c>
      <c r="J54" s="2">
        <v>0</v>
      </c>
      <c r="K54" s="2">
        <v>1</v>
      </c>
      <c r="L54" s="2">
        <v>0</v>
      </c>
      <c r="M54" s="2">
        <v>0</v>
      </c>
      <c r="N54" s="2">
        <v>0</v>
      </c>
      <c r="O54" s="2">
        <v>0</v>
      </c>
      <c r="P54" s="17">
        <v>10.4</v>
      </c>
      <c r="Q54" s="18">
        <v>8.4</v>
      </c>
    </row>
    <row r="55" spans="4:17" x14ac:dyDescent="0.25">
      <c r="D55" s="68"/>
      <c r="E55" s="8" t="s">
        <v>51</v>
      </c>
      <c r="F55" s="9"/>
      <c r="G55" s="12">
        <v>8</v>
      </c>
      <c r="H55" s="14">
        <v>0</v>
      </c>
      <c r="I55" s="2">
        <v>1</v>
      </c>
      <c r="J55" s="2">
        <v>4</v>
      </c>
      <c r="K55" s="2">
        <v>3</v>
      </c>
      <c r="L55" s="2">
        <v>0</v>
      </c>
      <c r="M55" s="2">
        <v>0</v>
      </c>
      <c r="N55" s="2">
        <v>0</v>
      </c>
      <c r="O55" s="2">
        <v>0</v>
      </c>
      <c r="P55" s="17">
        <v>23.8</v>
      </c>
      <c r="Q55" s="18">
        <v>9.1999999999999993</v>
      </c>
    </row>
    <row r="56" spans="4:17" x14ac:dyDescent="0.25">
      <c r="D56" s="68"/>
      <c r="E56" s="8" t="s">
        <v>52</v>
      </c>
      <c r="F56" s="9"/>
      <c r="G56" s="12">
        <v>12</v>
      </c>
      <c r="H56" s="14">
        <v>0</v>
      </c>
      <c r="I56" s="2">
        <v>9</v>
      </c>
      <c r="J56" s="2">
        <v>1</v>
      </c>
      <c r="K56" s="2">
        <v>2</v>
      </c>
      <c r="L56" s="2">
        <v>0</v>
      </c>
      <c r="M56" s="2">
        <v>0</v>
      </c>
      <c r="N56" s="2">
        <v>0</v>
      </c>
      <c r="O56" s="2">
        <v>0</v>
      </c>
      <c r="P56" s="17">
        <v>12.7</v>
      </c>
      <c r="Q56" s="18">
        <v>9</v>
      </c>
    </row>
    <row r="57" spans="4:17" x14ac:dyDescent="0.25">
      <c r="D57" s="68"/>
      <c r="E57" s="8" t="s">
        <v>53</v>
      </c>
      <c r="F57" s="9"/>
      <c r="G57" s="12">
        <v>8</v>
      </c>
      <c r="H57" s="14">
        <v>0</v>
      </c>
      <c r="I57" s="2">
        <v>3</v>
      </c>
      <c r="J57" s="2">
        <v>2</v>
      </c>
      <c r="K57" s="2">
        <v>3</v>
      </c>
      <c r="L57" s="2">
        <v>0</v>
      </c>
      <c r="M57" s="2">
        <v>0</v>
      </c>
      <c r="N57" s="2">
        <v>0</v>
      </c>
      <c r="O57" s="2">
        <v>0</v>
      </c>
      <c r="P57" s="17">
        <v>23.1</v>
      </c>
      <c r="Q57" s="18">
        <v>15.3</v>
      </c>
    </row>
    <row r="58" spans="4:17" x14ac:dyDescent="0.25">
      <c r="D58" s="68"/>
      <c r="E58" s="8" t="s">
        <v>37</v>
      </c>
      <c r="F58" s="9"/>
      <c r="G58" s="12">
        <v>2</v>
      </c>
      <c r="H58" s="14">
        <v>0</v>
      </c>
      <c r="I58" s="2">
        <v>0</v>
      </c>
      <c r="J58" s="2">
        <v>1</v>
      </c>
      <c r="K58" s="2">
        <v>1</v>
      </c>
      <c r="L58" s="2">
        <v>0</v>
      </c>
      <c r="M58" s="2">
        <v>0</v>
      </c>
      <c r="N58" s="2">
        <v>0</v>
      </c>
      <c r="O58" s="2">
        <v>0</v>
      </c>
      <c r="P58" s="17">
        <v>25</v>
      </c>
      <c r="Q58" s="18">
        <v>7.1</v>
      </c>
    </row>
    <row r="59" spans="4:17" x14ac:dyDescent="0.25">
      <c r="D59" s="69"/>
      <c r="E59" s="35" t="s">
        <v>39</v>
      </c>
      <c r="F59" s="31"/>
      <c r="G59" s="25">
        <v>0</v>
      </c>
      <c r="H59" s="39">
        <v>0</v>
      </c>
      <c r="I59" s="6">
        <v>0</v>
      </c>
      <c r="J59" s="6">
        <v>0</v>
      </c>
      <c r="K59" s="6">
        <v>0</v>
      </c>
      <c r="L59" s="6">
        <v>0</v>
      </c>
      <c r="M59" s="6">
        <v>0</v>
      </c>
      <c r="N59" s="6">
        <v>0</v>
      </c>
      <c r="O59" s="6">
        <v>0</v>
      </c>
      <c r="P59" s="45">
        <v>0</v>
      </c>
      <c r="Q59" s="42">
        <v>0</v>
      </c>
    </row>
  </sheetData>
  <mergeCells count="7">
    <mergeCell ref="D34:D47"/>
    <mergeCell ref="D48:D59"/>
    <mergeCell ref="D8:F9"/>
    <mergeCell ref="D11:D18"/>
    <mergeCell ref="D19:D25"/>
    <mergeCell ref="D26:D27"/>
    <mergeCell ref="D28:D33"/>
  </mergeCells>
  <phoneticPr fontId="4"/>
  <pageMargins left="0.7" right="0.7" top="0.75" bottom="0.75" header="0.3" footer="0.3"/>
  <pageSetup paperSize="9" scale="63" pageOrder="overThenDown" orientation="landscape"/>
  <headerFooter>
    <oddFooter>&amp;CN(58)</oddFooter>
  </headerFooter>
  <rowBreaks count="1" manualBreakCount="1">
    <brk id="59"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4:M59"/>
  <sheetViews>
    <sheetView workbookViewId="0"/>
  </sheetViews>
  <sheetFormatPr defaultColWidth="8.8984375" defaultRowHeight="12.6" x14ac:dyDescent="0.25"/>
  <cols>
    <col min="1" max="1" width="3.59765625" style="24" customWidth="1"/>
    <col min="2" max="2" width="4.59765625" style="24" customWidth="1"/>
    <col min="3" max="4" width="7.59765625" style="24" customWidth="1"/>
    <col min="5" max="5" width="16.59765625" style="24" customWidth="1"/>
    <col min="6" max="6" width="5.59765625" style="24" customWidth="1"/>
    <col min="7" max="13" width="8.59765625" style="24" customWidth="1"/>
    <col min="14" max="16384" width="8.8984375" style="24"/>
  </cols>
  <sheetData>
    <row r="4" spans="2:13" x14ac:dyDescent="0.25">
      <c r="B4" s="32" t="str">
        <f xml:space="preserve"> HYPERLINK("#'目次'!B11", "[5]")</f>
        <v>[5]</v>
      </c>
      <c r="C4" s="19" t="s">
        <v>71</v>
      </c>
    </row>
    <row r="7" spans="2:13" x14ac:dyDescent="0.25">
      <c r="C7" s="19" t="s">
        <v>11</v>
      </c>
    </row>
    <row r="8" spans="2:13" ht="25.2" x14ac:dyDescent="0.25">
      <c r="D8" s="63"/>
      <c r="E8" s="64"/>
      <c r="F8" s="64"/>
      <c r="G8" s="38" t="s">
        <v>12</v>
      </c>
      <c r="H8" s="33" t="s">
        <v>34</v>
      </c>
      <c r="I8" s="5" t="s">
        <v>35</v>
      </c>
      <c r="J8" s="5" t="s">
        <v>36</v>
      </c>
      <c r="K8" s="5" t="s">
        <v>38</v>
      </c>
      <c r="L8" s="5" t="s">
        <v>37</v>
      </c>
      <c r="M8" s="29" t="s">
        <v>39</v>
      </c>
    </row>
    <row r="9" spans="2:13" x14ac:dyDescent="0.25">
      <c r="D9" s="65"/>
      <c r="E9" s="66"/>
      <c r="F9" s="66"/>
      <c r="G9" s="37"/>
      <c r="H9" s="34"/>
      <c r="I9" s="4"/>
      <c r="J9" s="4"/>
      <c r="K9" s="4"/>
      <c r="L9" s="4"/>
      <c r="M9" s="26"/>
    </row>
    <row r="10" spans="2:13" x14ac:dyDescent="0.25">
      <c r="D10" s="30"/>
      <c r="E10" s="28" t="s">
        <v>12</v>
      </c>
      <c r="F10" s="36"/>
      <c r="G10" s="27">
        <v>1496</v>
      </c>
      <c r="H10" s="3">
        <v>1182</v>
      </c>
      <c r="I10" s="3">
        <v>137</v>
      </c>
      <c r="J10" s="3">
        <v>129</v>
      </c>
      <c r="K10" s="3">
        <v>43</v>
      </c>
      <c r="L10" s="3">
        <v>5</v>
      </c>
      <c r="M10" s="41">
        <v>0</v>
      </c>
    </row>
    <row r="11" spans="2:13" x14ac:dyDescent="0.25">
      <c r="D11" s="67" t="s">
        <v>21</v>
      </c>
      <c r="E11" s="10" t="s">
        <v>13</v>
      </c>
      <c r="F11" s="7"/>
      <c r="G11" s="11">
        <v>64</v>
      </c>
      <c r="H11" s="13">
        <v>54</v>
      </c>
      <c r="I11" s="1">
        <v>3</v>
      </c>
      <c r="J11" s="1">
        <v>4</v>
      </c>
      <c r="K11" s="1">
        <v>3</v>
      </c>
      <c r="L11" s="1">
        <v>0</v>
      </c>
      <c r="M11" s="16">
        <v>0</v>
      </c>
    </row>
    <row r="12" spans="2:13" x14ac:dyDescent="0.25">
      <c r="D12" s="68"/>
      <c r="E12" s="8" t="s">
        <v>14</v>
      </c>
      <c r="F12" s="9"/>
      <c r="G12" s="12">
        <v>120</v>
      </c>
      <c r="H12" s="14">
        <v>96</v>
      </c>
      <c r="I12" s="2">
        <v>15</v>
      </c>
      <c r="J12" s="2">
        <v>8</v>
      </c>
      <c r="K12" s="2">
        <v>1</v>
      </c>
      <c r="L12" s="2">
        <v>0</v>
      </c>
      <c r="M12" s="15">
        <v>0</v>
      </c>
    </row>
    <row r="13" spans="2:13" x14ac:dyDescent="0.25">
      <c r="D13" s="68"/>
      <c r="E13" s="8" t="s">
        <v>15</v>
      </c>
      <c r="F13" s="9"/>
      <c r="G13" s="12">
        <v>417</v>
      </c>
      <c r="H13" s="14">
        <v>323</v>
      </c>
      <c r="I13" s="2">
        <v>40</v>
      </c>
      <c r="J13" s="2">
        <v>42</v>
      </c>
      <c r="K13" s="2">
        <v>10</v>
      </c>
      <c r="L13" s="2">
        <v>2</v>
      </c>
      <c r="M13" s="15">
        <v>0</v>
      </c>
    </row>
    <row r="14" spans="2:13" x14ac:dyDescent="0.25">
      <c r="D14" s="68"/>
      <c r="E14" s="8" t="s">
        <v>16</v>
      </c>
      <c r="F14" s="9"/>
      <c r="G14" s="12">
        <v>308</v>
      </c>
      <c r="H14" s="14">
        <v>254</v>
      </c>
      <c r="I14" s="2">
        <v>21</v>
      </c>
      <c r="J14" s="2">
        <v>20</v>
      </c>
      <c r="K14" s="2">
        <v>11</v>
      </c>
      <c r="L14" s="2">
        <v>2</v>
      </c>
      <c r="M14" s="15">
        <v>0</v>
      </c>
    </row>
    <row r="15" spans="2:13" x14ac:dyDescent="0.25">
      <c r="D15" s="68"/>
      <c r="E15" s="8" t="s">
        <v>17</v>
      </c>
      <c r="F15" s="9"/>
      <c r="G15" s="12">
        <v>220</v>
      </c>
      <c r="H15" s="14">
        <v>156</v>
      </c>
      <c r="I15" s="2">
        <v>21</v>
      </c>
      <c r="J15" s="2">
        <v>35</v>
      </c>
      <c r="K15" s="2">
        <v>7</v>
      </c>
      <c r="L15" s="2">
        <v>1</v>
      </c>
      <c r="M15" s="15">
        <v>0</v>
      </c>
    </row>
    <row r="16" spans="2:13" x14ac:dyDescent="0.25">
      <c r="D16" s="68"/>
      <c r="E16" s="8" t="s">
        <v>18</v>
      </c>
      <c r="F16" s="9"/>
      <c r="G16" s="12">
        <v>99</v>
      </c>
      <c r="H16" s="14">
        <v>78</v>
      </c>
      <c r="I16" s="2">
        <v>12</v>
      </c>
      <c r="J16" s="2">
        <v>6</v>
      </c>
      <c r="K16" s="2">
        <v>3</v>
      </c>
      <c r="L16" s="2">
        <v>0</v>
      </c>
      <c r="M16" s="15">
        <v>0</v>
      </c>
    </row>
    <row r="17" spans="4:13" x14ac:dyDescent="0.25">
      <c r="D17" s="68"/>
      <c r="E17" s="8" t="s">
        <v>19</v>
      </c>
      <c r="F17" s="9"/>
      <c r="G17" s="12">
        <v>48</v>
      </c>
      <c r="H17" s="14">
        <v>42</v>
      </c>
      <c r="I17" s="2">
        <v>6</v>
      </c>
      <c r="J17" s="2">
        <v>0</v>
      </c>
      <c r="K17" s="2">
        <v>0</v>
      </c>
      <c r="L17" s="2">
        <v>0</v>
      </c>
      <c r="M17" s="15">
        <v>0</v>
      </c>
    </row>
    <row r="18" spans="4:13" x14ac:dyDescent="0.25">
      <c r="D18" s="68"/>
      <c r="E18" s="8" t="s">
        <v>20</v>
      </c>
      <c r="F18" s="9"/>
      <c r="G18" s="12">
        <v>220</v>
      </c>
      <c r="H18" s="14">
        <v>179</v>
      </c>
      <c r="I18" s="2">
        <v>19</v>
      </c>
      <c r="J18" s="2">
        <v>14</v>
      </c>
      <c r="K18" s="2">
        <v>8</v>
      </c>
      <c r="L18" s="2">
        <v>0</v>
      </c>
      <c r="M18" s="15">
        <v>0</v>
      </c>
    </row>
    <row r="19" spans="4:13" x14ac:dyDescent="0.25">
      <c r="D19" s="67" t="s">
        <v>22</v>
      </c>
      <c r="E19" s="10" t="s">
        <v>23</v>
      </c>
      <c r="F19" s="7"/>
      <c r="G19" s="11">
        <v>327</v>
      </c>
      <c r="H19" s="13">
        <v>252</v>
      </c>
      <c r="I19" s="1">
        <v>32</v>
      </c>
      <c r="J19" s="1">
        <v>34</v>
      </c>
      <c r="K19" s="1">
        <v>6</v>
      </c>
      <c r="L19" s="1">
        <v>3</v>
      </c>
      <c r="M19" s="16">
        <v>0</v>
      </c>
    </row>
    <row r="20" spans="4:13" x14ac:dyDescent="0.25">
      <c r="D20" s="68"/>
      <c r="E20" s="8" t="s">
        <v>24</v>
      </c>
      <c r="F20" s="9"/>
      <c r="G20" s="12">
        <v>54</v>
      </c>
      <c r="H20" s="14">
        <v>41</v>
      </c>
      <c r="I20" s="2">
        <v>4</v>
      </c>
      <c r="J20" s="2">
        <v>8</v>
      </c>
      <c r="K20" s="2">
        <v>0</v>
      </c>
      <c r="L20" s="2">
        <v>1</v>
      </c>
      <c r="M20" s="15">
        <v>0</v>
      </c>
    </row>
    <row r="21" spans="4:13" x14ac:dyDescent="0.25">
      <c r="D21" s="68"/>
      <c r="E21" s="8" t="s">
        <v>25</v>
      </c>
      <c r="F21" s="9"/>
      <c r="G21" s="12">
        <v>273</v>
      </c>
      <c r="H21" s="14">
        <v>211</v>
      </c>
      <c r="I21" s="2">
        <v>28</v>
      </c>
      <c r="J21" s="2">
        <v>26</v>
      </c>
      <c r="K21" s="2">
        <v>6</v>
      </c>
      <c r="L21" s="2">
        <v>2</v>
      </c>
      <c r="M21" s="15">
        <v>0</v>
      </c>
    </row>
    <row r="22" spans="4:13" x14ac:dyDescent="0.25">
      <c r="D22" s="68"/>
      <c r="E22" s="8" t="s">
        <v>26</v>
      </c>
      <c r="F22" s="9"/>
      <c r="G22" s="12">
        <v>1023</v>
      </c>
      <c r="H22" s="14">
        <v>813</v>
      </c>
      <c r="I22" s="2">
        <v>95</v>
      </c>
      <c r="J22" s="2">
        <v>81</v>
      </c>
      <c r="K22" s="2">
        <v>32</v>
      </c>
      <c r="L22" s="2">
        <v>2</v>
      </c>
      <c r="M22" s="15">
        <v>0</v>
      </c>
    </row>
    <row r="23" spans="4:13" x14ac:dyDescent="0.25">
      <c r="D23" s="68"/>
      <c r="E23" s="8" t="s">
        <v>27</v>
      </c>
      <c r="F23" s="9"/>
      <c r="G23" s="12">
        <v>654</v>
      </c>
      <c r="H23" s="14">
        <v>502</v>
      </c>
      <c r="I23" s="2">
        <v>65</v>
      </c>
      <c r="J23" s="2">
        <v>68</v>
      </c>
      <c r="K23" s="2">
        <v>18</v>
      </c>
      <c r="L23" s="2">
        <v>1</v>
      </c>
      <c r="M23" s="15">
        <v>0</v>
      </c>
    </row>
    <row r="24" spans="4:13" x14ac:dyDescent="0.25">
      <c r="D24" s="68"/>
      <c r="E24" s="8" t="s">
        <v>28</v>
      </c>
      <c r="F24" s="9"/>
      <c r="G24" s="12">
        <v>369</v>
      </c>
      <c r="H24" s="14">
        <v>311</v>
      </c>
      <c r="I24" s="2">
        <v>30</v>
      </c>
      <c r="J24" s="2">
        <v>13</v>
      </c>
      <c r="K24" s="2">
        <v>14</v>
      </c>
      <c r="L24" s="2">
        <v>1</v>
      </c>
      <c r="M24" s="15">
        <v>0</v>
      </c>
    </row>
    <row r="25" spans="4:13" x14ac:dyDescent="0.25">
      <c r="D25" s="68"/>
      <c r="E25" s="8" t="s">
        <v>29</v>
      </c>
      <c r="F25" s="9"/>
      <c r="G25" s="12">
        <v>146</v>
      </c>
      <c r="H25" s="14">
        <v>117</v>
      </c>
      <c r="I25" s="2">
        <v>10</v>
      </c>
      <c r="J25" s="2">
        <v>14</v>
      </c>
      <c r="K25" s="2">
        <v>5</v>
      </c>
      <c r="L25" s="2">
        <v>0</v>
      </c>
      <c r="M25" s="15">
        <v>0</v>
      </c>
    </row>
    <row r="26" spans="4:13" x14ac:dyDescent="0.25">
      <c r="D26" s="67" t="s">
        <v>30</v>
      </c>
      <c r="E26" s="10" t="s">
        <v>31</v>
      </c>
      <c r="F26" s="7"/>
      <c r="G26" s="11">
        <v>750</v>
      </c>
      <c r="H26" s="13">
        <v>588</v>
      </c>
      <c r="I26" s="1">
        <v>72</v>
      </c>
      <c r="J26" s="1">
        <v>62</v>
      </c>
      <c r="K26" s="1">
        <v>25</v>
      </c>
      <c r="L26" s="1">
        <v>3</v>
      </c>
      <c r="M26" s="16">
        <v>0</v>
      </c>
    </row>
    <row r="27" spans="4:13" x14ac:dyDescent="0.25">
      <c r="D27" s="68"/>
      <c r="E27" s="8" t="s">
        <v>32</v>
      </c>
      <c r="F27" s="9"/>
      <c r="G27" s="12">
        <v>746</v>
      </c>
      <c r="H27" s="14">
        <v>594</v>
      </c>
      <c r="I27" s="2">
        <v>65</v>
      </c>
      <c r="J27" s="2">
        <v>67</v>
      </c>
      <c r="K27" s="2">
        <v>18</v>
      </c>
      <c r="L27" s="2">
        <v>2</v>
      </c>
      <c r="M27" s="15">
        <v>0</v>
      </c>
    </row>
    <row r="28" spans="4:13" x14ac:dyDescent="0.25">
      <c r="D28" s="67" t="s">
        <v>33</v>
      </c>
      <c r="E28" s="10" t="s">
        <v>34</v>
      </c>
      <c r="F28" s="7"/>
      <c r="G28" s="11">
        <v>1182</v>
      </c>
      <c r="H28" s="13">
        <v>1182</v>
      </c>
      <c r="I28" s="1">
        <v>0</v>
      </c>
      <c r="J28" s="1">
        <v>0</v>
      </c>
      <c r="K28" s="1">
        <v>0</v>
      </c>
      <c r="L28" s="1">
        <v>0</v>
      </c>
      <c r="M28" s="16">
        <v>0</v>
      </c>
    </row>
    <row r="29" spans="4:13" x14ac:dyDescent="0.25">
      <c r="D29" s="68"/>
      <c r="E29" s="8" t="s">
        <v>35</v>
      </c>
      <c r="F29" s="9"/>
      <c r="G29" s="12">
        <v>137</v>
      </c>
      <c r="H29" s="14">
        <v>0</v>
      </c>
      <c r="I29" s="2">
        <v>137</v>
      </c>
      <c r="J29" s="2">
        <v>0</v>
      </c>
      <c r="K29" s="2">
        <v>0</v>
      </c>
      <c r="L29" s="2">
        <v>0</v>
      </c>
      <c r="M29" s="15">
        <v>0</v>
      </c>
    </row>
    <row r="30" spans="4:13" x14ac:dyDescent="0.25">
      <c r="D30" s="68"/>
      <c r="E30" s="8" t="s">
        <v>36</v>
      </c>
      <c r="F30" s="9"/>
      <c r="G30" s="12">
        <v>129</v>
      </c>
      <c r="H30" s="14">
        <v>0</v>
      </c>
      <c r="I30" s="2">
        <v>0</v>
      </c>
      <c r="J30" s="2">
        <v>129</v>
      </c>
      <c r="K30" s="2">
        <v>0</v>
      </c>
      <c r="L30" s="2">
        <v>0</v>
      </c>
      <c r="M30" s="15">
        <v>0</v>
      </c>
    </row>
    <row r="31" spans="4:13" x14ac:dyDescent="0.25">
      <c r="D31" s="68"/>
      <c r="E31" s="8" t="s">
        <v>37</v>
      </c>
      <c r="F31" s="9"/>
      <c r="G31" s="12">
        <v>5</v>
      </c>
      <c r="H31" s="14">
        <v>0</v>
      </c>
      <c r="I31" s="2">
        <v>0</v>
      </c>
      <c r="J31" s="2">
        <v>0</v>
      </c>
      <c r="K31" s="2">
        <v>0</v>
      </c>
      <c r="L31" s="2">
        <v>5</v>
      </c>
      <c r="M31" s="15">
        <v>0</v>
      </c>
    </row>
    <row r="32" spans="4:13" x14ac:dyDescent="0.25">
      <c r="D32" s="68"/>
      <c r="E32" s="8" t="s">
        <v>38</v>
      </c>
      <c r="F32" s="9"/>
      <c r="G32" s="12">
        <v>43</v>
      </c>
      <c r="H32" s="14">
        <v>0</v>
      </c>
      <c r="I32" s="2">
        <v>0</v>
      </c>
      <c r="J32" s="2">
        <v>0</v>
      </c>
      <c r="K32" s="2">
        <v>43</v>
      </c>
      <c r="L32" s="2">
        <v>0</v>
      </c>
      <c r="M32" s="15">
        <v>0</v>
      </c>
    </row>
    <row r="33" spans="4:13" x14ac:dyDescent="0.25">
      <c r="D33" s="68"/>
      <c r="E33" s="8" t="s">
        <v>39</v>
      </c>
      <c r="F33" s="9"/>
      <c r="G33" s="12">
        <v>0</v>
      </c>
      <c r="H33" s="14">
        <v>0</v>
      </c>
      <c r="I33" s="2">
        <v>0</v>
      </c>
      <c r="J33" s="2">
        <v>0</v>
      </c>
      <c r="K33" s="2">
        <v>0</v>
      </c>
      <c r="L33" s="2">
        <v>0</v>
      </c>
      <c r="M33" s="15">
        <v>0</v>
      </c>
    </row>
    <row r="34" spans="4:13" x14ac:dyDescent="0.25">
      <c r="D34" s="67" t="s">
        <v>40</v>
      </c>
      <c r="E34" s="10" t="s">
        <v>41</v>
      </c>
      <c r="F34" s="7"/>
      <c r="G34" s="11">
        <v>750</v>
      </c>
      <c r="H34" s="13">
        <v>588</v>
      </c>
      <c r="I34" s="1">
        <v>72</v>
      </c>
      <c r="J34" s="1">
        <v>62</v>
      </c>
      <c r="K34" s="1">
        <v>25</v>
      </c>
      <c r="L34" s="1">
        <v>3</v>
      </c>
      <c r="M34" s="16">
        <v>0</v>
      </c>
    </row>
    <row r="35" spans="4:13" x14ac:dyDescent="0.25">
      <c r="D35" s="68"/>
      <c r="E35" s="8" t="s">
        <v>34</v>
      </c>
      <c r="F35" s="9"/>
      <c r="G35" s="12">
        <v>588</v>
      </c>
      <c r="H35" s="14">
        <v>588</v>
      </c>
      <c r="I35" s="2">
        <v>0</v>
      </c>
      <c r="J35" s="2">
        <v>0</v>
      </c>
      <c r="K35" s="2">
        <v>0</v>
      </c>
      <c r="L35" s="2">
        <v>0</v>
      </c>
      <c r="M35" s="15">
        <v>0</v>
      </c>
    </row>
    <row r="36" spans="4:13" x14ac:dyDescent="0.25">
      <c r="D36" s="68"/>
      <c r="E36" s="8" t="s">
        <v>35</v>
      </c>
      <c r="F36" s="9"/>
      <c r="G36" s="12">
        <v>72</v>
      </c>
      <c r="H36" s="14">
        <v>0</v>
      </c>
      <c r="I36" s="2">
        <v>72</v>
      </c>
      <c r="J36" s="2">
        <v>0</v>
      </c>
      <c r="K36" s="2">
        <v>0</v>
      </c>
      <c r="L36" s="2">
        <v>0</v>
      </c>
      <c r="M36" s="15">
        <v>0</v>
      </c>
    </row>
    <row r="37" spans="4:13" x14ac:dyDescent="0.25">
      <c r="D37" s="68"/>
      <c r="E37" s="8" t="s">
        <v>36</v>
      </c>
      <c r="F37" s="9"/>
      <c r="G37" s="12">
        <v>62</v>
      </c>
      <c r="H37" s="14">
        <v>0</v>
      </c>
      <c r="I37" s="2">
        <v>0</v>
      </c>
      <c r="J37" s="2">
        <v>62</v>
      </c>
      <c r="K37" s="2">
        <v>0</v>
      </c>
      <c r="L37" s="2">
        <v>0</v>
      </c>
      <c r="M37" s="15">
        <v>0</v>
      </c>
    </row>
    <row r="38" spans="4:13" x14ac:dyDescent="0.25">
      <c r="D38" s="68"/>
      <c r="E38" s="8" t="s">
        <v>38</v>
      </c>
      <c r="F38" s="9"/>
      <c r="G38" s="12">
        <v>25</v>
      </c>
      <c r="H38" s="14">
        <v>0</v>
      </c>
      <c r="I38" s="2">
        <v>0</v>
      </c>
      <c r="J38" s="2">
        <v>0</v>
      </c>
      <c r="K38" s="2">
        <v>25</v>
      </c>
      <c r="L38" s="2">
        <v>0</v>
      </c>
      <c r="M38" s="15">
        <v>0</v>
      </c>
    </row>
    <row r="39" spans="4:13" x14ac:dyDescent="0.25">
      <c r="D39" s="68"/>
      <c r="E39" s="8" t="s">
        <v>37</v>
      </c>
      <c r="F39" s="9"/>
      <c r="G39" s="12">
        <v>3</v>
      </c>
      <c r="H39" s="14">
        <v>0</v>
      </c>
      <c r="I39" s="2">
        <v>0</v>
      </c>
      <c r="J39" s="2">
        <v>0</v>
      </c>
      <c r="K39" s="2">
        <v>0</v>
      </c>
      <c r="L39" s="2">
        <v>3</v>
      </c>
      <c r="M39" s="15">
        <v>0</v>
      </c>
    </row>
    <row r="40" spans="4:13" x14ac:dyDescent="0.25">
      <c r="D40" s="68"/>
      <c r="E40" s="8" t="s">
        <v>39</v>
      </c>
      <c r="F40" s="9"/>
      <c r="G40" s="12">
        <v>0</v>
      </c>
      <c r="H40" s="14">
        <v>0</v>
      </c>
      <c r="I40" s="2">
        <v>0</v>
      </c>
      <c r="J40" s="2">
        <v>0</v>
      </c>
      <c r="K40" s="2">
        <v>0</v>
      </c>
      <c r="L40" s="2">
        <v>0</v>
      </c>
      <c r="M40" s="15">
        <v>0</v>
      </c>
    </row>
    <row r="41" spans="4:13" x14ac:dyDescent="0.25">
      <c r="D41" s="68"/>
      <c r="E41" s="8" t="s">
        <v>42</v>
      </c>
      <c r="F41" s="9"/>
      <c r="G41" s="12">
        <v>746</v>
      </c>
      <c r="H41" s="14">
        <v>594</v>
      </c>
      <c r="I41" s="2">
        <v>65</v>
      </c>
      <c r="J41" s="2">
        <v>67</v>
      </c>
      <c r="K41" s="2">
        <v>18</v>
      </c>
      <c r="L41" s="2">
        <v>2</v>
      </c>
      <c r="M41" s="15">
        <v>0</v>
      </c>
    </row>
    <row r="42" spans="4:13" x14ac:dyDescent="0.25">
      <c r="D42" s="68"/>
      <c r="E42" s="8" t="s">
        <v>34</v>
      </c>
      <c r="F42" s="9"/>
      <c r="G42" s="12">
        <v>594</v>
      </c>
      <c r="H42" s="14">
        <v>594</v>
      </c>
      <c r="I42" s="2">
        <v>0</v>
      </c>
      <c r="J42" s="2">
        <v>0</v>
      </c>
      <c r="K42" s="2">
        <v>0</v>
      </c>
      <c r="L42" s="2">
        <v>0</v>
      </c>
      <c r="M42" s="15">
        <v>0</v>
      </c>
    </row>
    <row r="43" spans="4:13" x14ac:dyDescent="0.25">
      <c r="D43" s="68"/>
      <c r="E43" s="8" t="s">
        <v>35</v>
      </c>
      <c r="F43" s="9"/>
      <c r="G43" s="12">
        <v>65</v>
      </c>
      <c r="H43" s="14">
        <v>0</v>
      </c>
      <c r="I43" s="2">
        <v>65</v>
      </c>
      <c r="J43" s="2">
        <v>0</v>
      </c>
      <c r="K43" s="2">
        <v>0</v>
      </c>
      <c r="L43" s="2">
        <v>0</v>
      </c>
      <c r="M43" s="15">
        <v>0</v>
      </c>
    </row>
    <row r="44" spans="4:13" x14ac:dyDescent="0.25">
      <c r="D44" s="68"/>
      <c r="E44" s="8" t="s">
        <v>36</v>
      </c>
      <c r="F44" s="9"/>
      <c r="G44" s="12">
        <v>67</v>
      </c>
      <c r="H44" s="14">
        <v>0</v>
      </c>
      <c r="I44" s="2">
        <v>0</v>
      </c>
      <c r="J44" s="2">
        <v>67</v>
      </c>
      <c r="K44" s="2">
        <v>0</v>
      </c>
      <c r="L44" s="2">
        <v>0</v>
      </c>
      <c r="M44" s="15">
        <v>0</v>
      </c>
    </row>
    <row r="45" spans="4:13" x14ac:dyDescent="0.25">
      <c r="D45" s="68"/>
      <c r="E45" s="8" t="s">
        <v>38</v>
      </c>
      <c r="F45" s="9"/>
      <c r="G45" s="12">
        <v>18</v>
      </c>
      <c r="H45" s="14">
        <v>0</v>
      </c>
      <c r="I45" s="2">
        <v>0</v>
      </c>
      <c r="J45" s="2">
        <v>0</v>
      </c>
      <c r="K45" s="2">
        <v>18</v>
      </c>
      <c r="L45" s="2">
        <v>0</v>
      </c>
      <c r="M45" s="15">
        <v>0</v>
      </c>
    </row>
    <row r="46" spans="4:13" x14ac:dyDescent="0.25">
      <c r="D46" s="68"/>
      <c r="E46" s="8" t="s">
        <v>37</v>
      </c>
      <c r="F46" s="9"/>
      <c r="G46" s="12">
        <v>2</v>
      </c>
      <c r="H46" s="14">
        <v>0</v>
      </c>
      <c r="I46" s="2">
        <v>0</v>
      </c>
      <c r="J46" s="2">
        <v>0</v>
      </c>
      <c r="K46" s="2">
        <v>0</v>
      </c>
      <c r="L46" s="2">
        <v>2</v>
      </c>
      <c r="M46" s="15">
        <v>0</v>
      </c>
    </row>
    <row r="47" spans="4:13" x14ac:dyDescent="0.25">
      <c r="D47" s="68"/>
      <c r="E47" s="8" t="s">
        <v>39</v>
      </c>
      <c r="F47" s="9"/>
      <c r="G47" s="12">
        <v>0</v>
      </c>
      <c r="H47" s="14">
        <v>0</v>
      </c>
      <c r="I47" s="2">
        <v>0</v>
      </c>
      <c r="J47" s="2">
        <v>0</v>
      </c>
      <c r="K47" s="2">
        <v>0</v>
      </c>
      <c r="L47" s="2">
        <v>0</v>
      </c>
      <c r="M47" s="15">
        <v>0</v>
      </c>
    </row>
    <row r="48" spans="4:13" x14ac:dyDescent="0.25">
      <c r="D48" s="67" t="s">
        <v>43</v>
      </c>
      <c r="E48" s="10" t="s">
        <v>44</v>
      </c>
      <c r="F48" s="7"/>
      <c r="G48" s="11">
        <v>309</v>
      </c>
      <c r="H48" s="13">
        <v>0</v>
      </c>
      <c r="I48" s="1">
        <v>137</v>
      </c>
      <c r="J48" s="1">
        <v>129</v>
      </c>
      <c r="K48" s="1">
        <v>43</v>
      </c>
      <c r="L48" s="1">
        <v>0</v>
      </c>
      <c r="M48" s="16">
        <v>0</v>
      </c>
    </row>
    <row r="49" spans="4:13" x14ac:dyDescent="0.25">
      <c r="D49" s="68"/>
      <c r="E49" s="8" t="s">
        <v>45</v>
      </c>
      <c r="F49" s="9"/>
      <c r="G49" s="12">
        <v>149</v>
      </c>
      <c r="H49" s="14">
        <v>0</v>
      </c>
      <c r="I49" s="2">
        <v>60</v>
      </c>
      <c r="J49" s="2">
        <v>68</v>
      </c>
      <c r="K49" s="2">
        <v>21</v>
      </c>
      <c r="L49" s="2">
        <v>0</v>
      </c>
      <c r="M49" s="15">
        <v>0</v>
      </c>
    </row>
    <row r="50" spans="4:13" x14ac:dyDescent="0.25">
      <c r="D50" s="68"/>
      <c r="E50" s="8" t="s">
        <v>46</v>
      </c>
      <c r="F50" s="9"/>
      <c r="G50" s="12">
        <v>160</v>
      </c>
      <c r="H50" s="14">
        <v>0</v>
      </c>
      <c r="I50" s="2">
        <v>77</v>
      </c>
      <c r="J50" s="2">
        <v>61</v>
      </c>
      <c r="K50" s="2">
        <v>22</v>
      </c>
      <c r="L50" s="2">
        <v>0</v>
      </c>
      <c r="M50" s="15">
        <v>0</v>
      </c>
    </row>
    <row r="51" spans="4:13" x14ac:dyDescent="0.25">
      <c r="D51" s="68"/>
      <c r="E51" s="8" t="s">
        <v>47</v>
      </c>
      <c r="F51" s="9"/>
      <c r="G51" s="12">
        <v>1182</v>
      </c>
      <c r="H51" s="14">
        <v>1182</v>
      </c>
      <c r="I51" s="2">
        <v>0</v>
      </c>
      <c r="J51" s="2">
        <v>0</v>
      </c>
      <c r="K51" s="2">
        <v>0</v>
      </c>
      <c r="L51" s="2">
        <v>0</v>
      </c>
      <c r="M51" s="15">
        <v>0</v>
      </c>
    </row>
    <row r="52" spans="4:13" x14ac:dyDescent="0.25">
      <c r="D52" s="68"/>
      <c r="E52" s="8" t="s">
        <v>48</v>
      </c>
      <c r="F52" s="9"/>
      <c r="G52" s="12">
        <v>175</v>
      </c>
      <c r="H52" s="14">
        <v>175</v>
      </c>
      <c r="I52" s="2">
        <v>0</v>
      </c>
      <c r="J52" s="2">
        <v>0</v>
      </c>
      <c r="K52" s="2">
        <v>0</v>
      </c>
      <c r="L52" s="2">
        <v>0</v>
      </c>
      <c r="M52" s="15">
        <v>0</v>
      </c>
    </row>
    <row r="53" spans="4:13" x14ac:dyDescent="0.25">
      <c r="D53" s="68"/>
      <c r="E53" s="8" t="s">
        <v>49</v>
      </c>
      <c r="F53" s="9"/>
      <c r="G53" s="12">
        <v>169</v>
      </c>
      <c r="H53" s="14">
        <v>169</v>
      </c>
      <c r="I53" s="2">
        <v>0</v>
      </c>
      <c r="J53" s="2">
        <v>0</v>
      </c>
      <c r="K53" s="2">
        <v>0</v>
      </c>
      <c r="L53" s="2">
        <v>0</v>
      </c>
      <c r="M53" s="15">
        <v>0</v>
      </c>
    </row>
    <row r="54" spans="4:13" x14ac:dyDescent="0.25">
      <c r="D54" s="68"/>
      <c r="E54" s="8" t="s">
        <v>50</v>
      </c>
      <c r="F54" s="9"/>
      <c r="G54" s="12">
        <v>176</v>
      </c>
      <c r="H54" s="14">
        <v>176</v>
      </c>
      <c r="I54" s="2">
        <v>0</v>
      </c>
      <c r="J54" s="2">
        <v>0</v>
      </c>
      <c r="K54" s="2">
        <v>0</v>
      </c>
      <c r="L54" s="2">
        <v>0</v>
      </c>
      <c r="M54" s="15">
        <v>0</v>
      </c>
    </row>
    <row r="55" spans="4:13" x14ac:dyDescent="0.25">
      <c r="D55" s="68"/>
      <c r="E55" s="8" t="s">
        <v>51</v>
      </c>
      <c r="F55" s="9"/>
      <c r="G55" s="12">
        <v>183</v>
      </c>
      <c r="H55" s="14">
        <v>183</v>
      </c>
      <c r="I55" s="2">
        <v>0</v>
      </c>
      <c r="J55" s="2">
        <v>0</v>
      </c>
      <c r="K55" s="2">
        <v>0</v>
      </c>
      <c r="L55" s="2">
        <v>0</v>
      </c>
      <c r="M55" s="15">
        <v>0</v>
      </c>
    </row>
    <row r="56" spans="4:13" x14ac:dyDescent="0.25">
      <c r="D56" s="68"/>
      <c r="E56" s="8" t="s">
        <v>52</v>
      </c>
      <c r="F56" s="9"/>
      <c r="G56" s="12">
        <v>230</v>
      </c>
      <c r="H56" s="14">
        <v>230</v>
      </c>
      <c r="I56" s="2">
        <v>0</v>
      </c>
      <c r="J56" s="2">
        <v>0</v>
      </c>
      <c r="K56" s="2">
        <v>0</v>
      </c>
      <c r="L56" s="2">
        <v>0</v>
      </c>
      <c r="M56" s="15">
        <v>0</v>
      </c>
    </row>
    <row r="57" spans="4:13" x14ac:dyDescent="0.25">
      <c r="D57" s="68"/>
      <c r="E57" s="8" t="s">
        <v>53</v>
      </c>
      <c r="F57" s="9"/>
      <c r="G57" s="12">
        <v>249</v>
      </c>
      <c r="H57" s="14">
        <v>249</v>
      </c>
      <c r="I57" s="2">
        <v>0</v>
      </c>
      <c r="J57" s="2">
        <v>0</v>
      </c>
      <c r="K57" s="2">
        <v>0</v>
      </c>
      <c r="L57" s="2">
        <v>0</v>
      </c>
      <c r="M57" s="15">
        <v>0</v>
      </c>
    </row>
    <row r="58" spans="4:13" x14ac:dyDescent="0.25">
      <c r="D58" s="68"/>
      <c r="E58" s="8" t="s">
        <v>37</v>
      </c>
      <c r="F58" s="9"/>
      <c r="G58" s="12">
        <v>5</v>
      </c>
      <c r="H58" s="14">
        <v>0</v>
      </c>
      <c r="I58" s="2">
        <v>0</v>
      </c>
      <c r="J58" s="2">
        <v>0</v>
      </c>
      <c r="K58" s="2">
        <v>0</v>
      </c>
      <c r="L58" s="2">
        <v>5</v>
      </c>
      <c r="M58" s="15">
        <v>0</v>
      </c>
    </row>
    <row r="59" spans="4:13" x14ac:dyDescent="0.25">
      <c r="D59" s="69"/>
      <c r="E59" s="35" t="s">
        <v>39</v>
      </c>
      <c r="F59" s="31"/>
      <c r="G59" s="25">
        <v>0</v>
      </c>
      <c r="H59" s="39">
        <v>0</v>
      </c>
      <c r="I59" s="6">
        <v>0</v>
      </c>
      <c r="J59" s="6">
        <v>0</v>
      </c>
      <c r="K59" s="6">
        <v>0</v>
      </c>
      <c r="L59" s="6">
        <v>0</v>
      </c>
      <c r="M59" s="40">
        <v>0</v>
      </c>
    </row>
  </sheetData>
  <mergeCells count="7">
    <mergeCell ref="D34:D47"/>
    <mergeCell ref="D48:D59"/>
    <mergeCell ref="D8:F9"/>
    <mergeCell ref="D11:D18"/>
    <mergeCell ref="D19:D25"/>
    <mergeCell ref="D26:D27"/>
    <mergeCell ref="D28:D33"/>
  </mergeCells>
  <phoneticPr fontId="4"/>
  <pageMargins left="0.7" right="0.7" top="0.75" bottom="0.75" header="0.3" footer="0.3"/>
  <pageSetup paperSize="9" scale="63" pageOrder="overThenDown" orientation="landscape"/>
  <headerFooter>
    <oddFooter>&amp;CN(5)</oddFooter>
  </headerFooter>
  <rowBreaks count="1" manualBreakCount="1">
    <brk id="59" max="16383" man="1"/>
  </rowBreaks>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4:Q59"/>
  <sheetViews>
    <sheetView workbookViewId="0"/>
  </sheetViews>
  <sheetFormatPr defaultColWidth="8.8984375" defaultRowHeight="12.6" x14ac:dyDescent="0.25"/>
  <cols>
    <col min="1" max="1" width="3.59765625" style="24" customWidth="1"/>
    <col min="2" max="2" width="4.59765625" style="24" customWidth="1"/>
    <col min="3" max="4" width="7.59765625" style="24" customWidth="1"/>
    <col min="5" max="5" width="16.59765625" style="24" customWidth="1"/>
    <col min="6" max="6" width="5.59765625" style="24" customWidth="1"/>
    <col min="7" max="17" width="8.59765625" style="24" customWidth="1"/>
    <col min="18" max="16384" width="8.8984375" style="24"/>
  </cols>
  <sheetData>
    <row r="4" spans="2:17" x14ac:dyDescent="0.25">
      <c r="B4" s="32" t="str">
        <f xml:space="preserve"> HYPERLINK("#'目次'!B65", "[59]")</f>
        <v>[59]</v>
      </c>
      <c r="C4" s="19" t="s">
        <v>725</v>
      </c>
    </row>
    <row r="5" spans="2:17" x14ac:dyDescent="0.25">
      <c r="C5" s="24" t="s">
        <v>706</v>
      </c>
    </row>
    <row r="7" spans="2:17" x14ac:dyDescent="0.25">
      <c r="C7" s="19" t="s">
        <v>11</v>
      </c>
    </row>
    <row r="8" spans="2:17" ht="25.2" x14ac:dyDescent="0.25">
      <c r="D8" s="63"/>
      <c r="E8" s="64"/>
      <c r="F8" s="64"/>
      <c r="G8" s="38" t="s">
        <v>12</v>
      </c>
      <c r="H8" s="33" t="s">
        <v>710</v>
      </c>
      <c r="I8" s="5" t="s">
        <v>711</v>
      </c>
      <c r="J8" s="5" t="s">
        <v>712</v>
      </c>
      <c r="K8" s="5" t="s">
        <v>713</v>
      </c>
      <c r="L8" s="5" t="s">
        <v>714</v>
      </c>
      <c r="M8" s="5" t="s">
        <v>715</v>
      </c>
      <c r="N8" s="5" t="s">
        <v>716</v>
      </c>
      <c r="O8" s="5" t="s">
        <v>231</v>
      </c>
      <c r="P8" s="5" t="s">
        <v>717</v>
      </c>
      <c r="Q8" s="29" t="s">
        <v>245</v>
      </c>
    </row>
    <row r="9" spans="2:17" x14ac:dyDescent="0.25">
      <c r="D9" s="65"/>
      <c r="E9" s="66"/>
      <c r="F9" s="66"/>
      <c r="G9" s="37"/>
      <c r="H9" s="34"/>
      <c r="I9" s="4"/>
      <c r="J9" s="4"/>
      <c r="K9" s="4"/>
      <c r="L9" s="4"/>
      <c r="M9" s="4"/>
      <c r="N9" s="4"/>
      <c r="O9" s="4"/>
      <c r="P9" s="4"/>
      <c r="Q9" s="26"/>
    </row>
    <row r="10" spans="2:17" x14ac:dyDescent="0.25">
      <c r="D10" s="30"/>
      <c r="E10" s="28" t="s">
        <v>12</v>
      </c>
      <c r="F10" s="36"/>
      <c r="G10" s="27">
        <v>233</v>
      </c>
      <c r="H10" s="3">
        <v>13</v>
      </c>
      <c r="I10" s="3">
        <v>160</v>
      </c>
      <c r="J10" s="3">
        <v>39</v>
      </c>
      <c r="K10" s="3">
        <v>15</v>
      </c>
      <c r="L10" s="3">
        <v>2</v>
      </c>
      <c r="M10" s="3">
        <v>0</v>
      </c>
      <c r="N10" s="3">
        <v>0</v>
      </c>
      <c r="O10" s="3">
        <v>4</v>
      </c>
      <c r="P10" s="44">
        <v>10.8</v>
      </c>
      <c r="Q10" s="43">
        <v>8.6</v>
      </c>
    </row>
    <row r="11" spans="2:17" x14ac:dyDescent="0.25">
      <c r="D11" s="67" t="s">
        <v>21</v>
      </c>
      <c r="E11" s="10" t="s">
        <v>13</v>
      </c>
      <c r="F11" s="7"/>
      <c r="G11" s="11">
        <v>4</v>
      </c>
      <c r="H11" s="13">
        <v>1</v>
      </c>
      <c r="I11" s="1">
        <v>2</v>
      </c>
      <c r="J11" s="1">
        <v>1</v>
      </c>
      <c r="K11" s="1">
        <v>0</v>
      </c>
      <c r="L11" s="1">
        <v>0</v>
      </c>
      <c r="M11" s="1">
        <v>0</v>
      </c>
      <c r="N11" s="1">
        <v>0</v>
      </c>
      <c r="O11" s="1">
        <v>0</v>
      </c>
      <c r="P11" s="20">
        <v>7.8</v>
      </c>
      <c r="Q11" s="21">
        <v>6.1</v>
      </c>
    </row>
    <row r="12" spans="2:17" x14ac:dyDescent="0.25">
      <c r="D12" s="68"/>
      <c r="E12" s="8" t="s">
        <v>14</v>
      </c>
      <c r="F12" s="9"/>
      <c r="G12" s="12">
        <v>18</v>
      </c>
      <c r="H12" s="14">
        <v>0</v>
      </c>
      <c r="I12" s="2">
        <v>12</v>
      </c>
      <c r="J12" s="2">
        <v>4</v>
      </c>
      <c r="K12" s="2">
        <v>2</v>
      </c>
      <c r="L12" s="2">
        <v>0</v>
      </c>
      <c r="M12" s="2">
        <v>0</v>
      </c>
      <c r="N12" s="2">
        <v>0</v>
      </c>
      <c r="O12" s="2">
        <v>0</v>
      </c>
      <c r="P12" s="17">
        <v>12.3</v>
      </c>
      <c r="Q12" s="18">
        <v>8.1</v>
      </c>
    </row>
    <row r="13" spans="2:17" x14ac:dyDescent="0.25">
      <c r="D13" s="68"/>
      <c r="E13" s="8" t="s">
        <v>15</v>
      </c>
      <c r="F13" s="9"/>
      <c r="G13" s="12">
        <v>61</v>
      </c>
      <c r="H13" s="14">
        <v>4</v>
      </c>
      <c r="I13" s="2">
        <v>43</v>
      </c>
      <c r="J13" s="2">
        <v>8</v>
      </c>
      <c r="K13" s="2">
        <v>2</v>
      </c>
      <c r="L13" s="2">
        <v>1</v>
      </c>
      <c r="M13" s="2">
        <v>0</v>
      </c>
      <c r="N13" s="2">
        <v>0</v>
      </c>
      <c r="O13" s="2">
        <v>3</v>
      </c>
      <c r="P13" s="17">
        <v>10.1</v>
      </c>
      <c r="Q13" s="18">
        <v>8.9</v>
      </c>
    </row>
    <row r="14" spans="2:17" x14ac:dyDescent="0.25">
      <c r="D14" s="68"/>
      <c r="E14" s="8" t="s">
        <v>16</v>
      </c>
      <c r="F14" s="9"/>
      <c r="G14" s="12">
        <v>39</v>
      </c>
      <c r="H14" s="14">
        <v>4</v>
      </c>
      <c r="I14" s="2">
        <v>27</v>
      </c>
      <c r="J14" s="2">
        <v>7</v>
      </c>
      <c r="K14" s="2">
        <v>1</v>
      </c>
      <c r="L14" s="2">
        <v>0</v>
      </c>
      <c r="M14" s="2">
        <v>0</v>
      </c>
      <c r="N14" s="2">
        <v>0</v>
      </c>
      <c r="O14" s="2">
        <v>0</v>
      </c>
      <c r="P14" s="17">
        <v>9.1</v>
      </c>
      <c r="Q14" s="18">
        <v>6.9</v>
      </c>
    </row>
    <row r="15" spans="2:17" x14ac:dyDescent="0.25">
      <c r="D15" s="68"/>
      <c r="E15" s="8" t="s">
        <v>17</v>
      </c>
      <c r="F15" s="9"/>
      <c r="G15" s="12">
        <v>27</v>
      </c>
      <c r="H15" s="14">
        <v>1</v>
      </c>
      <c r="I15" s="2">
        <v>15</v>
      </c>
      <c r="J15" s="2">
        <v>8</v>
      </c>
      <c r="K15" s="2">
        <v>3</v>
      </c>
      <c r="L15" s="2">
        <v>0</v>
      </c>
      <c r="M15" s="2">
        <v>0</v>
      </c>
      <c r="N15" s="2">
        <v>0</v>
      </c>
      <c r="O15" s="2">
        <v>0</v>
      </c>
      <c r="P15" s="17">
        <v>13</v>
      </c>
      <c r="Q15" s="18">
        <v>8.1</v>
      </c>
    </row>
    <row r="16" spans="2:17" x14ac:dyDescent="0.25">
      <c r="D16" s="68"/>
      <c r="E16" s="8" t="s">
        <v>18</v>
      </c>
      <c r="F16" s="9"/>
      <c r="G16" s="12">
        <v>14</v>
      </c>
      <c r="H16" s="14">
        <v>1</v>
      </c>
      <c r="I16" s="2">
        <v>8</v>
      </c>
      <c r="J16" s="2">
        <v>2</v>
      </c>
      <c r="K16" s="2">
        <v>3</v>
      </c>
      <c r="L16" s="2">
        <v>0</v>
      </c>
      <c r="M16" s="2">
        <v>0</v>
      </c>
      <c r="N16" s="2">
        <v>0</v>
      </c>
      <c r="O16" s="2">
        <v>0</v>
      </c>
      <c r="P16" s="17">
        <v>13.3</v>
      </c>
      <c r="Q16" s="18">
        <v>10.1</v>
      </c>
    </row>
    <row r="17" spans="4:17" x14ac:dyDescent="0.25">
      <c r="D17" s="68"/>
      <c r="E17" s="8" t="s">
        <v>19</v>
      </c>
      <c r="F17" s="9"/>
      <c r="G17" s="12">
        <v>11</v>
      </c>
      <c r="H17" s="14">
        <v>0</v>
      </c>
      <c r="I17" s="2">
        <v>8</v>
      </c>
      <c r="J17" s="2">
        <v>2</v>
      </c>
      <c r="K17" s="2">
        <v>0</v>
      </c>
      <c r="L17" s="2">
        <v>1</v>
      </c>
      <c r="M17" s="2">
        <v>0</v>
      </c>
      <c r="N17" s="2">
        <v>0</v>
      </c>
      <c r="O17" s="2">
        <v>0</v>
      </c>
      <c r="P17" s="17">
        <v>13.5</v>
      </c>
      <c r="Q17" s="18">
        <v>15.9</v>
      </c>
    </row>
    <row r="18" spans="4:17" x14ac:dyDescent="0.25">
      <c r="D18" s="68"/>
      <c r="E18" s="8" t="s">
        <v>20</v>
      </c>
      <c r="F18" s="9"/>
      <c r="G18" s="12">
        <v>59</v>
      </c>
      <c r="H18" s="14">
        <v>2</v>
      </c>
      <c r="I18" s="2">
        <v>45</v>
      </c>
      <c r="J18" s="2">
        <v>7</v>
      </c>
      <c r="K18" s="2">
        <v>4</v>
      </c>
      <c r="L18" s="2">
        <v>0</v>
      </c>
      <c r="M18" s="2">
        <v>0</v>
      </c>
      <c r="N18" s="2">
        <v>0</v>
      </c>
      <c r="O18" s="2">
        <v>1</v>
      </c>
      <c r="P18" s="17">
        <v>10.3</v>
      </c>
      <c r="Q18" s="18">
        <v>7.8</v>
      </c>
    </row>
    <row r="19" spans="4:17" x14ac:dyDescent="0.25">
      <c r="D19" s="67" t="s">
        <v>22</v>
      </c>
      <c r="E19" s="10" t="s">
        <v>23</v>
      </c>
      <c r="F19" s="7"/>
      <c r="G19" s="11">
        <v>31</v>
      </c>
      <c r="H19" s="13">
        <v>2</v>
      </c>
      <c r="I19" s="1">
        <v>21</v>
      </c>
      <c r="J19" s="1">
        <v>5</v>
      </c>
      <c r="K19" s="1">
        <v>2</v>
      </c>
      <c r="L19" s="1">
        <v>0</v>
      </c>
      <c r="M19" s="1">
        <v>0</v>
      </c>
      <c r="N19" s="1">
        <v>0</v>
      </c>
      <c r="O19" s="1">
        <v>1</v>
      </c>
      <c r="P19" s="20">
        <v>10.4</v>
      </c>
      <c r="Q19" s="21">
        <v>7</v>
      </c>
    </row>
    <row r="20" spans="4:17" x14ac:dyDescent="0.25">
      <c r="D20" s="68"/>
      <c r="E20" s="8" t="s">
        <v>24</v>
      </c>
      <c r="F20" s="9"/>
      <c r="G20" s="12">
        <v>2</v>
      </c>
      <c r="H20" s="14">
        <v>0</v>
      </c>
      <c r="I20" s="2">
        <v>2</v>
      </c>
      <c r="J20" s="2">
        <v>0</v>
      </c>
      <c r="K20" s="2">
        <v>0</v>
      </c>
      <c r="L20" s="2">
        <v>0</v>
      </c>
      <c r="M20" s="2">
        <v>0</v>
      </c>
      <c r="N20" s="2">
        <v>0</v>
      </c>
      <c r="O20" s="2">
        <v>0</v>
      </c>
      <c r="P20" s="17">
        <v>10</v>
      </c>
      <c r="Q20" s="18">
        <v>0</v>
      </c>
    </row>
    <row r="21" spans="4:17" x14ac:dyDescent="0.25">
      <c r="D21" s="68"/>
      <c r="E21" s="8" t="s">
        <v>25</v>
      </c>
      <c r="F21" s="9"/>
      <c r="G21" s="12">
        <v>29</v>
      </c>
      <c r="H21" s="14">
        <v>2</v>
      </c>
      <c r="I21" s="2">
        <v>19</v>
      </c>
      <c r="J21" s="2">
        <v>5</v>
      </c>
      <c r="K21" s="2">
        <v>2</v>
      </c>
      <c r="L21" s="2">
        <v>0</v>
      </c>
      <c r="M21" s="2">
        <v>0</v>
      </c>
      <c r="N21" s="2">
        <v>0</v>
      </c>
      <c r="O21" s="2">
        <v>1</v>
      </c>
      <c r="P21" s="17">
        <v>10.4</v>
      </c>
      <c r="Q21" s="18">
        <v>7.2</v>
      </c>
    </row>
    <row r="22" spans="4:17" x14ac:dyDescent="0.25">
      <c r="D22" s="68"/>
      <c r="E22" s="8" t="s">
        <v>26</v>
      </c>
      <c r="F22" s="9"/>
      <c r="G22" s="12">
        <v>172</v>
      </c>
      <c r="H22" s="14">
        <v>9</v>
      </c>
      <c r="I22" s="2">
        <v>116</v>
      </c>
      <c r="J22" s="2">
        <v>31</v>
      </c>
      <c r="K22" s="2">
        <v>11</v>
      </c>
      <c r="L22" s="2">
        <v>2</v>
      </c>
      <c r="M22" s="2">
        <v>0</v>
      </c>
      <c r="N22" s="2">
        <v>0</v>
      </c>
      <c r="O22" s="2">
        <v>3</v>
      </c>
      <c r="P22" s="17">
        <v>11.1</v>
      </c>
      <c r="Q22" s="18">
        <v>9</v>
      </c>
    </row>
    <row r="23" spans="4:17" x14ac:dyDescent="0.25">
      <c r="D23" s="68"/>
      <c r="E23" s="8" t="s">
        <v>27</v>
      </c>
      <c r="F23" s="9"/>
      <c r="G23" s="12">
        <v>106</v>
      </c>
      <c r="H23" s="14">
        <v>5</v>
      </c>
      <c r="I23" s="2">
        <v>68</v>
      </c>
      <c r="J23" s="2">
        <v>20</v>
      </c>
      <c r="K23" s="2">
        <v>9</v>
      </c>
      <c r="L23" s="2">
        <v>2</v>
      </c>
      <c r="M23" s="2">
        <v>0</v>
      </c>
      <c r="N23" s="2">
        <v>0</v>
      </c>
      <c r="O23" s="2">
        <v>2</v>
      </c>
      <c r="P23" s="17">
        <v>11.9</v>
      </c>
      <c r="Q23" s="18">
        <v>10.1</v>
      </c>
    </row>
    <row r="24" spans="4:17" x14ac:dyDescent="0.25">
      <c r="D24" s="68"/>
      <c r="E24" s="8" t="s">
        <v>28</v>
      </c>
      <c r="F24" s="9"/>
      <c r="G24" s="12">
        <v>66</v>
      </c>
      <c r="H24" s="14">
        <v>4</v>
      </c>
      <c r="I24" s="2">
        <v>48</v>
      </c>
      <c r="J24" s="2">
        <v>11</v>
      </c>
      <c r="K24" s="2">
        <v>2</v>
      </c>
      <c r="L24" s="2">
        <v>0</v>
      </c>
      <c r="M24" s="2">
        <v>0</v>
      </c>
      <c r="N24" s="2">
        <v>0</v>
      </c>
      <c r="O24" s="2">
        <v>1</v>
      </c>
      <c r="P24" s="17">
        <v>9.6999999999999993</v>
      </c>
      <c r="Q24" s="18">
        <v>6.8</v>
      </c>
    </row>
    <row r="25" spans="4:17" x14ac:dyDescent="0.25">
      <c r="D25" s="68"/>
      <c r="E25" s="8" t="s">
        <v>29</v>
      </c>
      <c r="F25" s="9"/>
      <c r="G25" s="12">
        <v>30</v>
      </c>
      <c r="H25" s="14">
        <v>2</v>
      </c>
      <c r="I25" s="2">
        <v>23</v>
      </c>
      <c r="J25" s="2">
        <v>3</v>
      </c>
      <c r="K25" s="2">
        <v>2</v>
      </c>
      <c r="L25" s="2">
        <v>0</v>
      </c>
      <c r="M25" s="2">
        <v>0</v>
      </c>
      <c r="N25" s="2">
        <v>0</v>
      </c>
      <c r="O25" s="2">
        <v>0</v>
      </c>
      <c r="P25" s="17">
        <v>9.6999999999999993</v>
      </c>
      <c r="Q25" s="18">
        <v>8.1</v>
      </c>
    </row>
    <row r="26" spans="4:17" x14ac:dyDescent="0.25">
      <c r="D26" s="67" t="s">
        <v>30</v>
      </c>
      <c r="E26" s="10" t="s">
        <v>31</v>
      </c>
      <c r="F26" s="7"/>
      <c r="G26" s="11">
        <v>121</v>
      </c>
      <c r="H26" s="13">
        <v>5</v>
      </c>
      <c r="I26" s="1">
        <v>84</v>
      </c>
      <c r="J26" s="1">
        <v>23</v>
      </c>
      <c r="K26" s="1">
        <v>7</v>
      </c>
      <c r="L26" s="1">
        <v>2</v>
      </c>
      <c r="M26" s="1">
        <v>0</v>
      </c>
      <c r="N26" s="1">
        <v>0</v>
      </c>
      <c r="O26" s="1">
        <v>0</v>
      </c>
      <c r="P26" s="20">
        <v>11.4</v>
      </c>
      <c r="Q26" s="21">
        <v>9.1999999999999993</v>
      </c>
    </row>
    <row r="27" spans="4:17" x14ac:dyDescent="0.25">
      <c r="D27" s="68"/>
      <c r="E27" s="8" t="s">
        <v>32</v>
      </c>
      <c r="F27" s="9"/>
      <c r="G27" s="12">
        <v>112</v>
      </c>
      <c r="H27" s="14">
        <v>8</v>
      </c>
      <c r="I27" s="2">
        <v>76</v>
      </c>
      <c r="J27" s="2">
        <v>16</v>
      </c>
      <c r="K27" s="2">
        <v>8</v>
      </c>
      <c r="L27" s="2">
        <v>0</v>
      </c>
      <c r="M27" s="2">
        <v>0</v>
      </c>
      <c r="N27" s="2">
        <v>0</v>
      </c>
      <c r="O27" s="2">
        <v>4</v>
      </c>
      <c r="P27" s="17">
        <v>10.199999999999999</v>
      </c>
      <c r="Q27" s="18">
        <v>8</v>
      </c>
    </row>
    <row r="28" spans="4:17" x14ac:dyDescent="0.25">
      <c r="D28" s="67" t="s">
        <v>33</v>
      </c>
      <c r="E28" s="10" t="s">
        <v>34</v>
      </c>
      <c r="F28" s="7"/>
      <c r="G28" s="11">
        <v>73</v>
      </c>
      <c r="H28" s="13">
        <v>3</v>
      </c>
      <c r="I28" s="1">
        <v>48</v>
      </c>
      <c r="J28" s="1">
        <v>9</v>
      </c>
      <c r="K28" s="1">
        <v>8</v>
      </c>
      <c r="L28" s="1">
        <v>2</v>
      </c>
      <c r="M28" s="1">
        <v>0</v>
      </c>
      <c r="N28" s="1">
        <v>0</v>
      </c>
      <c r="O28" s="1">
        <v>3</v>
      </c>
      <c r="P28" s="20">
        <v>13.1</v>
      </c>
      <c r="Q28" s="21">
        <v>12</v>
      </c>
    </row>
    <row r="29" spans="4:17" x14ac:dyDescent="0.25">
      <c r="D29" s="68"/>
      <c r="E29" s="8" t="s">
        <v>35</v>
      </c>
      <c r="F29" s="9"/>
      <c r="G29" s="12">
        <v>86</v>
      </c>
      <c r="H29" s="14">
        <v>6</v>
      </c>
      <c r="I29" s="2">
        <v>63</v>
      </c>
      <c r="J29" s="2">
        <v>13</v>
      </c>
      <c r="K29" s="2">
        <v>4</v>
      </c>
      <c r="L29" s="2">
        <v>0</v>
      </c>
      <c r="M29" s="2">
        <v>0</v>
      </c>
      <c r="N29" s="2">
        <v>0</v>
      </c>
      <c r="O29" s="2">
        <v>0</v>
      </c>
      <c r="P29" s="17">
        <v>9.3000000000000007</v>
      </c>
      <c r="Q29" s="18">
        <v>6.4</v>
      </c>
    </row>
    <row r="30" spans="4:17" x14ac:dyDescent="0.25">
      <c r="D30" s="68"/>
      <c r="E30" s="8" t="s">
        <v>36</v>
      </c>
      <c r="F30" s="9"/>
      <c r="G30" s="12">
        <v>44</v>
      </c>
      <c r="H30" s="14">
        <v>2</v>
      </c>
      <c r="I30" s="2">
        <v>29</v>
      </c>
      <c r="J30" s="2">
        <v>11</v>
      </c>
      <c r="K30" s="2">
        <v>1</v>
      </c>
      <c r="L30" s="2">
        <v>0</v>
      </c>
      <c r="M30" s="2">
        <v>0</v>
      </c>
      <c r="N30" s="2">
        <v>0</v>
      </c>
      <c r="O30" s="2">
        <v>1</v>
      </c>
      <c r="P30" s="17">
        <v>10.3</v>
      </c>
      <c r="Q30" s="18">
        <v>6</v>
      </c>
    </row>
    <row r="31" spans="4:17" x14ac:dyDescent="0.25">
      <c r="D31" s="68"/>
      <c r="E31" s="8" t="s">
        <v>37</v>
      </c>
      <c r="F31" s="9"/>
      <c r="G31" s="12">
        <v>3</v>
      </c>
      <c r="H31" s="14">
        <v>0</v>
      </c>
      <c r="I31" s="2">
        <v>1</v>
      </c>
      <c r="J31" s="2">
        <v>1</v>
      </c>
      <c r="K31" s="2">
        <v>1</v>
      </c>
      <c r="L31" s="2">
        <v>0</v>
      </c>
      <c r="M31" s="2">
        <v>0</v>
      </c>
      <c r="N31" s="2">
        <v>0</v>
      </c>
      <c r="O31" s="2">
        <v>0</v>
      </c>
      <c r="P31" s="17">
        <v>20</v>
      </c>
      <c r="Q31" s="18">
        <v>10</v>
      </c>
    </row>
    <row r="32" spans="4:17" x14ac:dyDescent="0.25">
      <c r="D32" s="68"/>
      <c r="E32" s="8" t="s">
        <v>38</v>
      </c>
      <c r="F32" s="9"/>
      <c r="G32" s="12">
        <v>27</v>
      </c>
      <c r="H32" s="14">
        <v>2</v>
      </c>
      <c r="I32" s="2">
        <v>19</v>
      </c>
      <c r="J32" s="2">
        <v>5</v>
      </c>
      <c r="K32" s="2">
        <v>1</v>
      </c>
      <c r="L32" s="2">
        <v>0</v>
      </c>
      <c r="M32" s="2">
        <v>0</v>
      </c>
      <c r="N32" s="2">
        <v>0</v>
      </c>
      <c r="O32" s="2">
        <v>0</v>
      </c>
      <c r="P32" s="17">
        <v>9.6999999999999993</v>
      </c>
      <c r="Q32" s="18">
        <v>6.3</v>
      </c>
    </row>
    <row r="33" spans="4:17" x14ac:dyDescent="0.25">
      <c r="D33" s="68"/>
      <c r="E33" s="8" t="s">
        <v>39</v>
      </c>
      <c r="F33" s="9"/>
      <c r="G33" s="12">
        <v>0</v>
      </c>
      <c r="H33" s="14">
        <v>0</v>
      </c>
      <c r="I33" s="2">
        <v>0</v>
      </c>
      <c r="J33" s="2">
        <v>0</v>
      </c>
      <c r="K33" s="2">
        <v>0</v>
      </c>
      <c r="L33" s="2">
        <v>0</v>
      </c>
      <c r="M33" s="2">
        <v>0</v>
      </c>
      <c r="N33" s="2">
        <v>0</v>
      </c>
      <c r="O33" s="2">
        <v>0</v>
      </c>
      <c r="P33" s="23">
        <v>0</v>
      </c>
      <c r="Q33" s="22">
        <v>0</v>
      </c>
    </row>
    <row r="34" spans="4:17" x14ac:dyDescent="0.25">
      <c r="D34" s="67" t="s">
        <v>40</v>
      </c>
      <c r="E34" s="10" t="s">
        <v>41</v>
      </c>
      <c r="F34" s="7"/>
      <c r="G34" s="11">
        <v>121</v>
      </c>
      <c r="H34" s="13">
        <v>5</v>
      </c>
      <c r="I34" s="1">
        <v>84</v>
      </c>
      <c r="J34" s="1">
        <v>23</v>
      </c>
      <c r="K34" s="1">
        <v>7</v>
      </c>
      <c r="L34" s="1">
        <v>2</v>
      </c>
      <c r="M34" s="1">
        <v>0</v>
      </c>
      <c r="N34" s="1">
        <v>0</v>
      </c>
      <c r="O34" s="1">
        <v>0</v>
      </c>
      <c r="P34" s="20">
        <v>11.4</v>
      </c>
      <c r="Q34" s="21">
        <v>9.1999999999999993</v>
      </c>
    </row>
    <row r="35" spans="4:17" x14ac:dyDescent="0.25">
      <c r="D35" s="68"/>
      <c r="E35" s="8" t="s">
        <v>34</v>
      </c>
      <c r="F35" s="9"/>
      <c r="G35" s="12">
        <v>42</v>
      </c>
      <c r="H35" s="14">
        <v>2</v>
      </c>
      <c r="I35" s="2">
        <v>27</v>
      </c>
      <c r="J35" s="2">
        <v>7</v>
      </c>
      <c r="K35" s="2">
        <v>4</v>
      </c>
      <c r="L35" s="2">
        <v>2</v>
      </c>
      <c r="M35" s="2">
        <v>0</v>
      </c>
      <c r="N35" s="2">
        <v>0</v>
      </c>
      <c r="O35" s="2">
        <v>0</v>
      </c>
      <c r="P35" s="17">
        <v>13.5</v>
      </c>
      <c r="Q35" s="18">
        <v>12.9</v>
      </c>
    </row>
    <row r="36" spans="4:17" x14ac:dyDescent="0.25">
      <c r="D36" s="68"/>
      <c r="E36" s="8" t="s">
        <v>35</v>
      </c>
      <c r="F36" s="9"/>
      <c r="G36" s="12">
        <v>43</v>
      </c>
      <c r="H36" s="14">
        <v>3</v>
      </c>
      <c r="I36" s="2">
        <v>30</v>
      </c>
      <c r="J36" s="2">
        <v>8</v>
      </c>
      <c r="K36" s="2">
        <v>2</v>
      </c>
      <c r="L36" s="2">
        <v>0</v>
      </c>
      <c r="M36" s="2">
        <v>0</v>
      </c>
      <c r="N36" s="2">
        <v>0</v>
      </c>
      <c r="O36" s="2">
        <v>0</v>
      </c>
      <c r="P36" s="17">
        <v>9.8000000000000007</v>
      </c>
      <c r="Q36" s="18">
        <v>6.4</v>
      </c>
    </row>
    <row r="37" spans="4:17" x14ac:dyDescent="0.25">
      <c r="D37" s="68"/>
      <c r="E37" s="8" t="s">
        <v>36</v>
      </c>
      <c r="F37" s="9"/>
      <c r="G37" s="12">
        <v>20</v>
      </c>
      <c r="H37" s="14">
        <v>0</v>
      </c>
      <c r="I37" s="2">
        <v>15</v>
      </c>
      <c r="J37" s="2">
        <v>4</v>
      </c>
      <c r="K37" s="2">
        <v>1</v>
      </c>
      <c r="L37" s="2">
        <v>0</v>
      </c>
      <c r="M37" s="2">
        <v>0</v>
      </c>
      <c r="N37" s="2">
        <v>0</v>
      </c>
      <c r="O37" s="2">
        <v>0</v>
      </c>
      <c r="P37" s="17">
        <v>11</v>
      </c>
      <c r="Q37" s="18">
        <v>7</v>
      </c>
    </row>
    <row r="38" spans="4:17" x14ac:dyDescent="0.25">
      <c r="D38" s="68"/>
      <c r="E38" s="8" t="s">
        <v>38</v>
      </c>
      <c r="F38" s="9"/>
      <c r="G38" s="12">
        <v>14</v>
      </c>
      <c r="H38" s="14">
        <v>0</v>
      </c>
      <c r="I38" s="2">
        <v>11</v>
      </c>
      <c r="J38" s="2">
        <v>3</v>
      </c>
      <c r="K38" s="2">
        <v>0</v>
      </c>
      <c r="L38" s="2">
        <v>0</v>
      </c>
      <c r="M38" s="2">
        <v>0</v>
      </c>
      <c r="N38" s="2">
        <v>0</v>
      </c>
      <c r="O38" s="2">
        <v>0</v>
      </c>
      <c r="P38" s="17">
        <v>10</v>
      </c>
      <c r="Q38" s="18">
        <v>4.5</v>
      </c>
    </row>
    <row r="39" spans="4:17" x14ac:dyDescent="0.25">
      <c r="D39" s="68"/>
      <c r="E39" s="8" t="s">
        <v>37</v>
      </c>
      <c r="F39" s="9"/>
      <c r="G39" s="12">
        <v>2</v>
      </c>
      <c r="H39" s="14">
        <v>0</v>
      </c>
      <c r="I39" s="2">
        <v>1</v>
      </c>
      <c r="J39" s="2">
        <v>1</v>
      </c>
      <c r="K39" s="2">
        <v>0</v>
      </c>
      <c r="L39" s="2">
        <v>0</v>
      </c>
      <c r="M39" s="2">
        <v>0</v>
      </c>
      <c r="N39" s="2">
        <v>0</v>
      </c>
      <c r="O39" s="2">
        <v>0</v>
      </c>
      <c r="P39" s="17">
        <v>15</v>
      </c>
      <c r="Q39" s="18">
        <v>7.1</v>
      </c>
    </row>
    <row r="40" spans="4:17" x14ac:dyDescent="0.25">
      <c r="D40" s="68"/>
      <c r="E40" s="8" t="s">
        <v>39</v>
      </c>
      <c r="F40" s="9"/>
      <c r="G40" s="12">
        <v>0</v>
      </c>
      <c r="H40" s="14">
        <v>0</v>
      </c>
      <c r="I40" s="2">
        <v>0</v>
      </c>
      <c r="J40" s="2">
        <v>0</v>
      </c>
      <c r="K40" s="2">
        <v>0</v>
      </c>
      <c r="L40" s="2">
        <v>0</v>
      </c>
      <c r="M40" s="2">
        <v>0</v>
      </c>
      <c r="N40" s="2">
        <v>0</v>
      </c>
      <c r="O40" s="2">
        <v>0</v>
      </c>
      <c r="P40" s="23">
        <v>0</v>
      </c>
      <c r="Q40" s="22">
        <v>0</v>
      </c>
    </row>
    <row r="41" spans="4:17" x14ac:dyDescent="0.25">
      <c r="D41" s="68"/>
      <c r="E41" s="8" t="s">
        <v>42</v>
      </c>
      <c r="F41" s="9"/>
      <c r="G41" s="12">
        <v>112</v>
      </c>
      <c r="H41" s="14">
        <v>8</v>
      </c>
      <c r="I41" s="2">
        <v>76</v>
      </c>
      <c r="J41" s="2">
        <v>16</v>
      </c>
      <c r="K41" s="2">
        <v>8</v>
      </c>
      <c r="L41" s="2">
        <v>0</v>
      </c>
      <c r="M41" s="2">
        <v>0</v>
      </c>
      <c r="N41" s="2">
        <v>0</v>
      </c>
      <c r="O41" s="2">
        <v>4</v>
      </c>
      <c r="P41" s="17">
        <v>10.199999999999999</v>
      </c>
      <c r="Q41" s="18">
        <v>8</v>
      </c>
    </row>
    <row r="42" spans="4:17" x14ac:dyDescent="0.25">
      <c r="D42" s="68"/>
      <c r="E42" s="8" t="s">
        <v>34</v>
      </c>
      <c r="F42" s="9"/>
      <c r="G42" s="12">
        <v>31</v>
      </c>
      <c r="H42" s="14">
        <v>1</v>
      </c>
      <c r="I42" s="2">
        <v>21</v>
      </c>
      <c r="J42" s="2">
        <v>2</v>
      </c>
      <c r="K42" s="2">
        <v>4</v>
      </c>
      <c r="L42" s="2">
        <v>0</v>
      </c>
      <c r="M42" s="2">
        <v>0</v>
      </c>
      <c r="N42" s="2">
        <v>0</v>
      </c>
      <c r="O42" s="2">
        <v>3</v>
      </c>
      <c r="P42" s="17">
        <v>12.5</v>
      </c>
      <c r="Q42" s="18">
        <v>10.7</v>
      </c>
    </row>
    <row r="43" spans="4:17" x14ac:dyDescent="0.25">
      <c r="D43" s="68"/>
      <c r="E43" s="8" t="s">
        <v>35</v>
      </c>
      <c r="F43" s="9"/>
      <c r="G43" s="12">
        <v>43</v>
      </c>
      <c r="H43" s="14">
        <v>3</v>
      </c>
      <c r="I43" s="2">
        <v>33</v>
      </c>
      <c r="J43" s="2">
        <v>5</v>
      </c>
      <c r="K43" s="2">
        <v>2</v>
      </c>
      <c r="L43" s="2">
        <v>0</v>
      </c>
      <c r="M43" s="2">
        <v>0</v>
      </c>
      <c r="N43" s="2">
        <v>0</v>
      </c>
      <c r="O43" s="2">
        <v>0</v>
      </c>
      <c r="P43" s="17">
        <v>8.8000000000000007</v>
      </c>
      <c r="Q43" s="18">
        <v>6.5</v>
      </c>
    </row>
    <row r="44" spans="4:17" x14ac:dyDescent="0.25">
      <c r="D44" s="68"/>
      <c r="E44" s="8" t="s">
        <v>36</v>
      </c>
      <c r="F44" s="9"/>
      <c r="G44" s="12">
        <v>24</v>
      </c>
      <c r="H44" s="14">
        <v>2</v>
      </c>
      <c r="I44" s="2">
        <v>14</v>
      </c>
      <c r="J44" s="2">
        <v>7</v>
      </c>
      <c r="K44" s="2">
        <v>0</v>
      </c>
      <c r="L44" s="2">
        <v>0</v>
      </c>
      <c r="M44" s="2">
        <v>0</v>
      </c>
      <c r="N44" s="2">
        <v>0</v>
      </c>
      <c r="O44" s="2">
        <v>1</v>
      </c>
      <c r="P44" s="17">
        <v>9.6</v>
      </c>
      <c r="Q44" s="18">
        <v>4.9000000000000004</v>
      </c>
    </row>
    <row r="45" spans="4:17" x14ac:dyDescent="0.25">
      <c r="D45" s="68"/>
      <c r="E45" s="8" t="s">
        <v>38</v>
      </c>
      <c r="F45" s="9"/>
      <c r="G45" s="12">
        <v>13</v>
      </c>
      <c r="H45" s="14">
        <v>2</v>
      </c>
      <c r="I45" s="2">
        <v>8</v>
      </c>
      <c r="J45" s="2">
        <v>2</v>
      </c>
      <c r="K45" s="2">
        <v>1</v>
      </c>
      <c r="L45" s="2">
        <v>0</v>
      </c>
      <c r="M45" s="2">
        <v>0</v>
      </c>
      <c r="N45" s="2">
        <v>0</v>
      </c>
      <c r="O45" s="2">
        <v>0</v>
      </c>
      <c r="P45" s="17">
        <v>9.3000000000000007</v>
      </c>
      <c r="Q45" s="18">
        <v>8</v>
      </c>
    </row>
    <row r="46" spans="4:17" x14ac:dyDescent="0.25">
      <c r="D46" s="68"/>
      <c r="E46" s="8" t="s">
        <v>37</v>
      </c>
      <c r="F46" s="9"/>
      <c r="G46" s="12">
        <v>1</v>
      </c>
      <c r="H46" s="14">
        <v>0</v>
      </c>
      <c r="I46" s="2">
        <v>0</v>
      </c>
      <c r="J46" s="2">
        <v>0</v>
      </c>
      <c r="K46" s="2">
        <v>1</v>
      </c>
      <c r="L46" s="2">
        <v>0</v>
      </c>
      <c r="M46" s="2">
        <v>0</v>
      </c>
      <c r="N46" s="2">
        <v>0</v>
      </c>
      <c r="O46" s="2">
        <v>0</v>
      </c>
      <c r="P46" s="17">
        <v>30</v>
      </c>
      <c r="Q46" s="18">
        <v>0</v>
      </c>
    </row>
    <row r="47" spans="4:17" x14ac:dyDescent="0.25">
      <c r="D47" s="68"/>
      <c r="E47" s="8" t="s">
        <v>39</v>
      </c>
      <c r="F47" s="9"/>
      <c r="G47" s="12">
        <v>0</v>
      </c>
      <c r="H47" s="14">
        <v>0</v>
      </c>
      <c r="I47" s="2">
        <v>0</v>
      </c>
      <c r="J47" s="2">
        <v>0</v>
      </c>
      <c r="K47" s="2">
        <v>0</v>
      </c>
      <c r="L47" s="2">
        <v>0</v>
      </c>
      <c r="M47" s="2">
        <v>0</v>
      </c>
      <c r="N47" s="2">
        <v>0</v>
      </c>
      <c r="O47" s="2">
        <v>0</v>
      </c>
      <c r="P47" s="23">
        <v>0</v>
      </c>
      <c r="Q47" s="22">
        <v>0</v>
      </c>
    </row>
    <row r="48" spans="4:17" x14ac:dyDescent="0.25">
      <c r="D48" s="67" t="s">
        <v>43</v>
      </c>
      <c r="E48" s="10" t="s">
        <v>44</v>
      </c>
      <c r="F48" s="7"/>
      <c r="G48" s="11">
        <v>157</v>
      </c>
      <c r="H48" s="13">
        <v>10</v>
      </c>
      <c r="I48" s="1">
        <v>111</v>
      </c>
      <c r="J48" s="1">
        <v>29</v>
      </c>
      <c r="K48" s="1">
        <v>6</v>
      </c>
      <c r="L48" s="1">
        <v>0</v>
      </c>
      <c r="M48" s="1">
        <v>0</v>
      </c>
      <c r="N48" s="1">
        <v>0</v>
      </c>
      <c r="O48" s="1">
        <v>1</v>
      </c>
      <c r="P48" s="20">
        <v>9.6</v>
      </c>
      <c r="Q48" s="21">
        <v>6.2</v>
      </c>
    </row>
    <row r="49" spans="4:17" x14ac:dyDescent="0.25">
      <c r="D49" s="68"/>
      <c r="E49" s="8" t="s">
        <v>45</v>
      </c>
      <c r="F49" s="9"/>
      <c r="G49" s="12">
        <v>69</v>
      </c>
      <c r="H49" s="14">
        <v>3</v>
      </c>
      <c r="I49" s="2">
        <v>48</v>
      </c>
      <c r="J49" s="2">
        <v>14</v>
      </c>
      <c r="K49" s="2">
        <v>4</v>
      </c>
      <c r="L49" s="2">
        <v>0</v>
      </c>
      <c r="M49" s="2">
        <v>0</v>
      </c>
      <c r="N49" s="2">
        <v>0</v>
      </c>
      <c r="O49" s="2">
        <v>0</v>
      </c>
      <c r="P49" s="17">
        <v>10</v>
      </c>
      <c r="Q49" s="18">
        <v>6.9</v>
      </c>
    </row>
    <row r="50" spans="4:17" x14ac:dyDescent="0.25">
      <c r="D50" s="68"/>
      <c r="E50" s="8" t="s">
        <v>46</v>
      </c>
      <c r="F50" s="9"/>
      <c r="G50" s="12">
        <v>88</v>
      </c>
      <c r="H50" s="14">
        <v>7</v>
      </c>
      <c r="I50" s="2">
        <v>63</v>
      </c>
      <c r="J50" s="2">
        <v>15</v>
      </c>
      <c r="K50" s="2">
        <v>2</v>
      </c>
      <c r="L50" s="2">
        <v>0</v>
      </c>
      <c r="M50" s="2">
        <v>0</v>
      </c>
      <c r="N50" s="2">
        <v>0</v>
      </c>
      <c r="O50" s="2">
        <v>1</v>
      </c>
      <c r="P50" s="17">
        <v>9.3000000000000007</v>
      </c>
      <c r="Q50" s="18">
        <v>5.7</v>
      </c>
    </row>
    <row r="51" spans="4:17" x14ac:dyDescent="0.25">
      <c r="D51" s="68"/>
      <c r="E51" s="8" t="s">
        <v>47</v>
      </c>
      <c r="F51" s="9"/>
      <c r="G51" s="12">
        <v>73</v>
      </c>
      <c r="H51" s="14">
        <v>3</v>
      </c>
      <c r="I51" s="2">
        <v>48</v>
      </c>
      <c r="J51" s="2">
        <v>9</v>
      </c>
      <c r="K51" s="2">
        <v>8</v>
      </c>
      <c r="L51" s="2">
        <v>2</v>
      </c>
      <c r="M51" s="2">
        <v>0</v>
      </c>
      <c r="N51" s="2">
        <v>0</v>
      </c>
      <c r="O51" s="2">
        <v>3</v>
      </c>
      <c r="P51" s="17">
        <v>13.1</v>
      </c>
      <c r="Q51" s="18">
        <v>12</v>
      </c>
    </row>
    <row r="52" spans="4:17" x14ac:dyDescent="0.25">
      <c r="D52" s="68"/>
      <c r="E52" s="8" t="s">
        <v>48</v>
      </c>
      <c r="F52" s="9"/>
      <c r="G52" s="12">
        <v>10</v>
      </c>
      <c r="H52" s="14">
        <v>1</v>
      </c>
      <c r="I52" s="2">
        <v>7</v>
      </c>
      <c r="J52" s="2">
        <v>1</v>
      </c>
      <c r="K52" s="2">
        <v>1</v>
      </c>
      <c r="L52" s="2">
        <v>0</v>
      </c>
      <c r="M52" s="2">
        <v>0</v>
      </c>
      <c r="N52" s="2">
        <v>0</v>
      </c>
      <c r="O52" s="2">
        <v>0</v>
      </c>
      <c r="P52" s="17">
        <v>10.9</v>
      </c>
      <c r="Q52" s="18">
        <v>7.5</v>
      </c>
    </row>
    <row r="53" spans="4:17" x14ac:dyDescent="0.25">
      <c r="D53" s="68"/>
      <c r="E53" s="8" t="s">
        <v>49</v>
      </c>
      <c r="F53" s="9"/>
      <c r="G53" s="12">
        <v>10</v>
      </c>
      <c r="H53" s="14">
        <v>0</v>
      </c>
      <c r="I53" s="2">
        <v>4</v>
      </c>
      <c r="J53" s="2">
        <v>1</v>
      </c>
      <c r="K53" s="2">
        <v>3</v>
      </c>
      <c r="L53" s="2">
        <v>1</v>
      </c>
      <c r="M53" s="2">
        <v>0</v>
      </c>
      <c r="N53" s="2">
        <v>0</v>
      </c>
      <c r="O53" s="2">
        <v>1</v>
      </c>
      <c r="P53" s="17">
        <v>24.4</v>
      </c>
      <c r="Q53" s="18">
        <v>18.3</v>
      </c>
    </row>
    <row r="54" spans="4:17" x14ac:dyDescent="0.25">
      <c r="D54" s="68"/>
      <c r="E54" s="8" t="s">
        <v>50</v>
      </c>
      <c r="F54" s="9"/>
      <c r="G54" s="12">
        <v>12</v>
      </c>
      <c r="H54" s="14">
        <v>0</v>
      </c>
      <c r="I54" s="2">
        <v>7</v>
      </c>
      <c r="J54" s="2">
        <v>2</v>
      </c>
      <c r="K54" s="2">
        <v>3</v>
      </c>
      <c r="L54" s="2">
        <v>0</v>
      </c>
      <c r="M54" s="2">
        <v>0</v>
      </c>
      <c r="N54" s="2">
        <v>0</v>
      </c>
      <c r="O54" s="2">
        <v>0</v>
      </c>
      <c r="P54" s="17">
        <v>14.8</v>
      </c>
      <c r="Q54" s="18">
        <v>12</v>
      </c>
    </row>
    <row r="55" spans="4:17" x14ac:dyDescent="0.25">
      <c r="D55" s="68"/>
      <c r="E55" s="8" t="s">
        <v>51</v>
      </c>
      <c r="F55" s="9"/>
      <c r="G55" s="12">
        <v>9</v>
      </c>
      <c r="H55" s="14">
        <v>1</v>
      </c>
      <c r="I55" s="2">
        <v>5</v>
      </c>
      <c r="J55" s="2">
        <v>2</v>
      </c>
      <c r="K55" s="2">
        <v>0</v>
      </c>
      <c r="L55" s="2">
        <v>1</v>
      </c>
      <c r="M55" s="2">
        <v>0</v>
      </c>
      <c r="N55" s="2">
        <v>0</v>
      </c>
      <c r="O55" s="2">
        <v>0</v>
      </c>
      <c r="P55" s="17">
        <v>14.2</v>
      </c>
      <c r="Q55" s="18">
        <v>17.7</v>
      </c>
    </row>
    <row r="56" spans="4:17" x14ac:dyDescent="0.25">
      <c r="D56" s="68"/>
      <c r="E56" s="8" t="s">
        <v>52</v>
      </c>
      <c r="F56" s="9"/>
      <c r="G56" s="12">
        <v>18</v>
      </c>
      <c r="H56" s="14">
        <v>0</v>
      </c>
      <c r="I56" s="2">
        <v>14</v>
      </c>
      <c r="J56" s="2">
        <v>1</v>
      </c>
      <c r="K56" s="2">
        <v>1</v>
      </c>
      <c r="L56" s="2">
        <v>0</v>
      </c>
      <c r="M56" s="2">
        <v>0</v>
      </c>
      <c r="N56" s="2">
        <v>0</v>
      </c>
      <c r="O56" s="2">
        <v>2</v>
      </c>
      <c r="P56" s="17">
        <v>9.5</v>
      </c>
      <c r="Q56" s="18">
        <v>6.7</v>
      </c>
    </row>
    <row r="57" spans="4:17" x14ac:dyDescent="0.25">
      <c r="D57" s="68"/>
      <c r="E57" s="8" t="s">
        <v>53</v>
      </c>
      <c r="F57" s="9"/>
      <c r="G57" s="12">
        <v>14</v>
      </c>
      <c r="H57" s="14">
        <v>1</v>
      </c>
      <c r="I57" s="2">
        <v>11</v>
      </c>
      <c r="J57" s="2">
        <v>2</v>
      </c>
      <c r="K57" s="2">
        <v>0</v>
      </c>
      <c r="L57" s="2">
        <v>0</v>
      </c>
      <c r="M57" s="2">
        <v>0</v>
      </c>
      <c r="N57" s="2">
        <v>0</v>
      </c>
      <c r="O57" s="2">
        <v>0</v>
      </c>
      <c r="P57" s="17">
        <v>9.1</v>
      </c>
      <c r="Q57" s="18">
        <v>5.2</v>
      </c>
    </row>
    <row r="58" spans="4:17" x14ac:dyDescent="0.25">
      <c r="D58" s="68"/>
      <c r="E58" s="8" t="s">
        <v>37</v>
      </c>
      <c r="F58" s="9"/>
      <c r="G58" s="12">
        <v>3</v>
      </c>
      <c r="H58" s="14">
        <v>0</v>
      </c>
      <c r="I58" s="2">
        <v>1</v>
      </c>
      <c r="J58" s="2">
        <v>1</v>
      </c>
      <c r="K58" s="2">
        <v>1</v>
      </c>
      <c r="L58" s="2">
        <v>0</v>
      </c>
      <c r="M58" s="2">
        <v>0</v>
      </c>
      <c r="N58" s="2">
        <v>0</v>
      </c>
      <c r="O58" s="2">
        <v>0</v>
      </c>
      <c r="P58" s="17">
        <v>20</v>
      </c>
      <c r="Q58" s="18">
        <v>10</v>
      </c>
    </row>
    <row r="59" spans="4:17" x14ac:dyDescent="0.25">
      <c r="D59" s="69"/>
      <c r="E59" s="35" t="s">
        <v>39</v>
      </c>
      <c r="F59" s="31"/>
      <c r="G59" s="25">
        <v>0</v>
      </c>
      <c r="H59" s="39">
        <v>0</v>
      </c>
      <c r="I59" s="6">
        <v>0</v>
      </c>
      <c r="J59" s="6">
        <v>0</v>
      </c>
      <c r="K59" s="6">
        <v>0</v>
      </c>
      <c r="L59" s="6">
        <v>0</v>
      </c>
      <c r="M59" s="6">
        <v>0</v>
      </c>
      <c r="N59" s="6">
        <v>0</v>
      </c>
      <c r="O59" s="6">
        <v>0</v>
      </c>
      <c r="P59" s="45">
        <v>0</v>
      </c>
      <c r="Q59" s="42">
        <v>0</v>
      </c>
    </row>
  </sheetData>
  <mergeCells count="7">
    <mergeCell ref="D34:D47"/>
    <mergeCell ref="D48:D59"/>
    <mergeCell ref="D8:F9"/>
    <mergeCell ref="D11:D18"/>
    <mergeCell ref="D19:D25"/>
    <mergeCell ref="D26:D27"/>
    <mergeCell ref="D28:D33"/>
  </mergeCells>
  <phoneticPr fontId="4"/>
  <pageMargins left="0.7" right="0.7" top="0.75" bottom="0.75" header="0.3" footer="0.3"/>
  <pageSetup paperSize="9" scale="63" pageOrder="overThenDown" orientation="landscape"/>
  <headerFooter>
    <oddFooter>&amp;CN(59)</oddFooter>
  </headerFooter>
  <rowBreaks count="1" manualBreakCount="1">
    <brk id="59" max="16383" man="1"/>
  </rowBreaks>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4:Q59"/>
  <sheetViews>
    <sheetView workbookViewId="0"/>
  </sheetViews>
  <sheetFormatPr defaultColWidth="8.8984375" defaultRowHeight="12.6" x14ac:dyDescent="0.25"/>
  <cols>
    <col min="1" max="1" width="3.59765625" style="24" customWidth="1"/>
    <col min="2" max="2" width="4.59765625" style="24" customWidth="1"/>
    <col min="3" max="4" width="7.59765625" style="24" customWidth="1"/>
    <col min="5" max="5" width="16.59765625" style="24" customWidth="1"/>
    <col min="6" max="6" width="5.59765625" style="24" customWidth="1"/>
    <col min="7" max="17" width="8.59765625" style="24" customWidth="1"/>
    <col min="18" max="16384" width="8.8984375" style="24"/>
  </cols>
  <sheetData>
    <row r="4" spans="2:17" x14ac:dyDescent="0.25">
      <c r="B4" s="32" t="str">
        <f xml:space="preserve"> HYPERLINK("#'目次'!B66", "[60]")</f>
        <v>[60]</v>
      </c>
      <c r="C4" s="19" t="s">
        <v>727</v>
      </c>
    </row>
    <row r="5" spans="2:17" x14ac:dyDescent="0.25">
      <c r="C5" s="24" t="s">
        <v>728</v>
      </c>
    </row>
    <row r="7" spans="2:17" x14ac:dyDescent="0.25">
      <c r="C7" s="19" t="s">
        <v>11</v>
      </c>
    </row>
    <row r="8" spans="2:17" ht="25.2" x14ac:dyDescent="0.25">
      <c r="D8" s="63"/>
      <c r="E8" s="64"/>
      <c r="F8" s="64"/>
      <c r="G8" s="38" t="s">
        <v>12</v>
      </c>
      <c r="H8" s="33" t="s">
        <v>710</v>
      </c>
      <c r="I8" s="5" t="s">
        <v>711</v>
      </c>
      <c r="J8" s="5" t="s">
        <v>712</v>
      </c>
      <c r="K8" s="5" t="s">
        <v>713</v>
      </c>
      <c r="L8" s="5" t="s">
        <v>714</v>
      </c>
      <c r="M8" s="5" t="s">
        <v>715</v>
      </c>
      <c r="N8" s="5" t="s">
        <v>716</v>
      </c>
      <c r="O8" s="5" t="s">
        <v>231</v>
      </c>
      <c r="P8" s="5" t="s">
        <v>717</v>
      </c>
      <c r="Q8" s="29" t="s">
        <v>245</v>
      </c>
    </row>
    <row r="9" spans="2:17" x14ac:dyDescent="0.25">
      <c r="D9" s="65"/>
      <c r="E9" s="66"/>
      <c r="F9" s="66"/>
      <c r="G9" s="37"/>
      <c r="H9" s="34"/>
      <c r="I9" s="4"/>
      <c r="J9" s="4"/>
      <c r="K9" s="4"/>
      <c r="L9" s="4"/>
      <c r="M9" s="4"/>
      <c r="N9" s="4"/>
      <c r="O9" s="4"/>
      <c r="P9" s="4"/>
      <c r="Q9" s="26"/>
    </row>
    <row r="10" spans="2:17" x14ac:dyDescent="0.25">
      <c r="D10" s="30"/>
      <c r="E10" s="28" t="s">
        <v>12</v>
      </c>
      <c r="F10" s="36"/>
      <c r="G10" s="27">
        <v>1486</v>
      </c>
      <c r="H10" s="3">
        <v>45</v>
      </c>
      <c r="I10" s="3">
        <v>608</v>
      </c>
      <c r="J10" s="3">
        <v>530</v>
      </c>
      <c r="K10" s="3">
        <v>273</v>
      </c>
      <c r="L10" s="3">
        <v>18</v>
      </c>
      <c r="M10" s="3">
        <v>7</v>
      </c>
      <c r="N10" s="3">
        <v>2</v>
      </c>
      <c r="O10" s="3">
        <v>3</v>
      </c>
      <c r="P10" s="44">
        <v>17.7</v>
      </c>
      <c r="Q10" s="43">
        <v>14.3</v>
      </c>
    </row>
    <row r="11" spans="2:17" x14ac:dyDescent="0.25">
      <c r="D11" s="67" t="s">
        <v>21</v>
      </c>
      <c r="E11" s="10" t="s">
        <v>13</v>
      </c>
      <c r="F11" s="7"/>
      <c r="G11" s="11">
        <v>64</v>
      </c>
      <c r="H11" s="13">
        <v>2</v>
      </c>
      <c r="I11" s="1">
        <v>39</v>
      </c>
      <c r="J11" s="1">
        <v>15</v>
      </c>
      <c r="K11" s="1">
        <v>8</v>
      </c>
      <c r="L11" s="1">
        <v>0</v>
      </c>
      <c r="M11" s="1">
        <v>0</v>
      </c>
      <c r="N11" s="1">
        <v>0</v>
      </c>
      <c r="O11" s="1">
        <v>0</v>
      </c>
      <c r="P11" s="20">
        <v>13.4</v>
      </c>
      <c r="Q11" s="21">
        <v>10.3</v>
      </c>
    </row>
    <row r="12" spans="2:17" x14ac:dyDescent="0.25">
      <c r="D12" s="68"/>
      <c r="E12" s="8" t="s">
        <v>14</v>
      </c>
      <c r="F12" s="9"/>
      <c r="G12" s="12">
        <v>120</v>
      </c>
      <c r="H12" s="14">
        <v>2</v>
      </c>
      <c r="I12" s="2">
        <v>50</v>
      </c>
      <c r="J12" s="2">
        <v>44</v>
      </c>
      <c r="K12" s="2">
        <v>22</v>
      </c>
      <c r="L12" s="2">
        <v>2</v>
      </c>
      <c r="M12" s="2">
        <v>0</v>
      </c>
      <c r="N12" s="2">
        <v>0</v>
      </c>
      <c r="O12" s="2">
        <v>0</v>
      </c>
      <c r="P12" s="17">
        <v>17.399999999999999</v>
      </c>
      <c r="Q12" s="18">
        <v>10.9</v>
      </c>
    </row>
    <row r="13" spans="2:17" x14ac:dyDescent="0.25">
      <c r="D13" s="68"/>
      <c r="E13" s="8" t="s">
        <v>15</v>
      </c>
      <c r="F13" s="9"/>
      <c r="G13" s="12">
        <v>416</v>
      </c>
      <c r="H13" s="14">
        <v>9</v>
      </c>
      <c r="I13" s="2">
        <v>190</v>
      </c>
      <c r="J13" s="2">
        <v>154</v>
      </c>
      <c r="K13" s="2">
        <v>54</v>
      </c>
      <c r="L13" s="2">
        <v>4</v>
      </c>
      <c r="M13" s="2">
        <v>3</v>
      </c>
      <c r="N13" s="2">
        <v>0</v>
      </c>
      <c r="O13" s="2">
        <v>2</v>
      </c>
      <c r="P13" s="17">
        <v>16.600000000000001</v>
      </c>
      <c r="Q13" s="18">
        <v>12.7</v>
      </c>
    </row>
    <row r="14" spans="2:17" x14ac:dyDescent="0.25">
      <c r="D14" s="68"/>
      <c r="E14" s="8" t="s">
        <v>16</v>
      </c>
      <c r="F14" s="9"/>
      <c r="G14" s="12">
        <v>305</v>
      </c>
      <c r="H14" s="14">
        <v>10</v>
      </c>
      <c r="I14" s="2">
        <v>108</v>
      </c>
      <c r="J14" s="2">
        <v>106</v>
      </c>
      <c r="K14" s="2">
        <v>75</v>
      </c>
      <c r="L14" s="2">
        <v>4</v>
      </c>
      <c r="M14" s="2">
        <v>1</v>
      </c>
      <c r="N14" s="2">
        <v>1</v>
      </c>
      <c r="O14" s="2">
        <v>0</v>
      </c>
      <c r="P14" s="17">
        <v>19.600000000000001</v>
      </c>
      <c r="Q14" s="18">
        <v>18</v>
      </c>
    </row>
    <row r="15" spans="2:17" x14ac:dyDescent="0.25">
      <c r="D15" s="68"/>
      <c r="E15" s="8" t="s">
        <v>17</v>
      </c>
      <c r="F15" s="9"/>
      <c r="G15" s="12">
        <v>218</v>
      </c>
      <c r="H15" s="14">
        <v>9</v>
      </c>
      <c r="I15" s="2">
        <v>92</v>
      </c>
      <c r="J15" s="2">
        <v>77</v>
      </c>
      <c r="K15" s="2">
        <v>35</v>
      </c>
      <c r="L15" s="2">
        <v>3</v>
      </c>
      <c r="M15" s="2">
        <v>1</v>
      </c>
      <c r="N15" s="2">
        <v>0</v>
      </c>
      <c r="O15" s="2">
        <v>1</v>
      </c>
      <c r="P15" s="17">
        <v>16.399999999999999</v>
      </c>
      <c r="Q15" s="18">
        <v>12.6</v>
      </c>
    </row>
    <row r="16" spans="2:17" x14ac:dyDescent="0.25">
      <c r="D16" s="68"/>
      <c r="E16" s="8" t="s">
        <v>18</v>
      </c>
      <c r="F16" s="9"/>
      <c r="G16" s="12">
        <v>98</v>
      </c>
      <c r="H16" s="14">
        <v>9</v>
      </c>
      <c r="I16" s="2">
        <v>50</v>
      </c>
      <c r="J16" s="2">
        <v>27</v>
      </c>
      <c r="K16" s="2">
        <v>12</v>
      </c>
      <c r="L16" s="2">
        <v>0</v>
      </c>
      <c r="M16" s="2">
        <v>0</v>
      </c>
      <c r="N16" s="2">
        <v>0</v>
      </c>
      <c r="O16" s="2">
        <v>0</v>
      </c>
      <c r="P16" s="17">
        <v>13.3</v>
      </c>
      <c r="Q16" s="18">
        <v>9</v>
      </c>
    </row>
    <row r="17" spans="4:17" x14ac:dyDescent="0.25">
      <c r="D17" s="68"/>
      <c r="E17" s="8" t="s">
        <v>19</v>
      </c>
      <c r="F17" s="9"/>
      <c r="G17" s="12">
        <v>48</v>
      </c>
      <c r="H17" s="14">
        <v>1</v>
      </c>
      <c r="I17" s="2">
        <v>11</v>
      </c>
      <c r="J17" s="2">
        <v>22</v>
      </c>
      <c r="K17" s="2">
        <v>12</v>
      </c>
      <c r="L17" s="2">
        <v>1</v>
      </c>
      <c r="M17" s="2">
        <v>0</v>
      </c>
      <c r="N17" s="2">
        <v>1</v>
      </c>
      <c r="O17" s="2">
        <v>0</v>
      </c>
      <c r="P17" s="17">
        <v>24.2</v>
      </c>
      <c r="Q17" s="18">
        <v>19.3</v>
      </c>
    </row>
    <row r="18" spans="4:17" x14ac:dyDescent="0.25">
      <c r="D18" s="68"/>
      <c r="E18" s="8" t="s">
        <v>20</v>
      </c>
      <c r="F18" s="9"/>
      <c r="G18" s="12">
        <v>217</v>
      </c>
      <c r="H18" s="14">
        <v>3</v>
      </c>
      <c r="I18" s="2">
        <v>68</v>
      </c>
      <c r="J18" s="2">
        <v>85</v>
      </c>
      <c r="K18" s="2">
        <v>55</v>
      </c>
      <c r="L18" s="2">
        <v>4</v>
      </c>
      <c r="M18" s="2">
        <v>2</v>
      </c>
      <c r="N18" s="2">
        <v>0</v>
      </c>
      <c r="O18" s="2">
        <v>0</v>
      </c>
      <c r="P18" s="17">
        <v>20.6</v>
      </c>
      <c r="Q18" s="18">
        <v>15.2</v>
      </c>
    </row>
    <row r="19" spans="4:17" x14ac:dyDescent="0.25">
      <c r="D19" s="67" t="s">
        <v>22</v>
      </c>
      <c r="E19" s="10" t="s">
        <v>23</v>
      </c>
      <c r="F19" s="7"/>
      <c r="G19" s="11">
        <v>325</v>
      </c>
      <c r="H19" s="13">
        <v>8</v>
      </c>
      <c r="I19" s="1">
        <v>163</v>
      </c>
      <c r="J19" s="1">
        <v>116</v>
      </c>
      <c r="K19" s="1">
        <v>34</v>
      </c>
      <c r="L19" s="1">
        <v>3</v>
      </c>
      <c r="M19" s="1">
        <v>1</v>
      </c>
      <c r="N19" s="1">
        <v>0</v>
      </c>
      <c r="O19" s="1">
        <v>0</v>
      </c>
      <c r="P19" s="20">
        <v>14.7</v>
      </c>
      <c r="Q19" s="21">
        <v>10.5</v>
      </c>
    </row>
    <row r="20" spans="4:17" x14ac:dyDescent="0.25">
      <c r="D20" s="68"/>
      <c r="E20" s="8" t="s">
        <v>24</v>
      </c>
      <c r="F20" s="9"/>
      <c r="G20" s="12">
        <v>54</v>
      </c>
      <c r="H20" s="14">
        <v>0</v>
      </c>
      <c r="I20" s="2">
        <v>35</v>
      </c>
      <c r="J20" s="2">
        <v>13</v>
      </c>
      <c r="K20" s="2">
        <v>5</v>
      </c>
      <c r="L20" s="2">
        <v>0</v>
      </c>
      <c r="M20" s="2">
        <v>1</v>
      </c>
      <c r="N20" s="2">
        <v>0</v>
      </c>
      <c r="O20" s="2">
        <v>0</v>
      </c>
      <c r="P20" s="17">
        <v>14.3</v>
      </c>
      <c r="Q20" s="18">
        <v>13.1</v>
      </c>
    </row>
    <row r="21" spans="4:17" x14ac:dyDescent="0.25">
      <c r="D21" s="68"/>
      <c r="E21" s="8" t="s">
        <v>25</v>
      </c>
      <c r="F21" s="9"/>
      <c r="G21" s="12">
        <v>271</v>
      </c>
      <c r="H21" s="14">
        <v>8</v>
      </c>
      <c r="I21" s="2">
        <v>128</v>
      </c>
      <c r="J21" s="2">
        <v>103</v>
      </c>
      <c r="K21" s="2">
        <v>29</v>
      </c>
      <c r="L21" s="2">
        <v>3</v>
      </c>
      <c r="M21" s="2">
        <v>0</v>
      </c>
      <c r="N21" s="2">
        <v>0</v>
      </c>
      <c r="O21" s="2">
        <v>0</v>
      </c>
      <c r="P21" s="17">
        <v>14.8</v>
      </c>
      <c r="Q21" s="18">
        <v>9.9</v>
      </c>
    </row>
    <row r="22" spans="4:17" x14ac:dyDescent="0.25">
      <c r="D22" s="68"/>
      <c r="E22" s="8" t="s">
        <v>26</v>
      </c>
      <c r="F22" s="9"/>
      <c r="G22" s="12">
        <v>1015</v>
      </c>
      <c r="H22" s="14">
        <v>35</v>
      </c>
      <c r="I22" s="2">
        <v>402</v>
      </c>
      <c r="J22" s="2">
        <v>357</v>
      </c>
      <c r="K22" s="2">
        <v>199</v>
      </c>
      <c r="L22" s="2">
        <v>11</v>
      </c>
      <c r="M22" s="2">
        <v>6</v>
      </c>
      <c r="N22" s="2">
        <v>2</v>
      </c>
      <c r="O22" s="2">
        <v>3</v>
      </c>
      <c r="P22" s="17">
        <v>18.2</v>
      </c>
      <c r="Q22" s="18">
        <v>15.3</v>
      </c>
    </row>
    <row r="23" spans="4:17" x14ac:dyDescent="0.25">
      <c r="D23" s="68"/>
      <c r="E23" s="8" t="s">
        <v>27</v>
      </c>
      <c r="F23" s="9"/>
      <c r="G23" s="12">
        <v>651</v>
      </c>
      <c r="H23" s="14">
        <v>28</v>
      </c>
      <c r="I23" s="2">
        <v>276</v>
      </c>
      <c r="J23" s="2">
        <v>216</v>
      </c>
      <c r="K23" s="2">
        <v>115</v>
      </c>
      <c r="L23" s="2">
        <v>7</v>
      </c>
      <c r="M23" s="2">
        <v>4</v>
      </c>
      <c r="N23" s="2">
        <v>2</v>
      </c>
      <c r="O23" s="2">
        <v>3</v>
      </c>
      <c r="P23" s="17">
        <v>17.399999999999999</v>
      </c>
      <c r="Q23" s="18">
        <v>16.100000000000001</v>
      </c>
    </row>
    <row r="24" spans="4:17" x14ac:dyDescent="0.25">
      <c r="D24" s="68"/>
      <c r="E24" s="8" t="s">
        <v>28</v>
      </c>
      <c r="F24" s="9"/>
      <c r="G24" s="12">
        <v>364</v>
      </c>
      <c r="H24" s="14">
        <v>7</v>
      </c>
      <c r="I24" s="2">
        <v>126</v>
      </c>
      <c r="J24" s="2">
        <v>141</v>
      </c>
      <c r="K24" s="2">
        <v>84</v>
      </c>
      <c r="L24" s="2">
        <v>4</v>
      </c>
      <c r="M24" s="2">
        <v>2</v>
      </c>
      <c r="N24" s="2">
        <v>0</v>
      </c>
      <c r="O24" s="2">
        <v>0</v>
      </c>
      <c r="P24" s="17">
        <v>19.5</v>
      </c>
      <c r="Q24" s="18">
        <v>13.6</v>
      </c>
    </row>
    <row r="25" spans="4:17" x14ac:dyDescent="0.25">
      <c r="D25" s="68"/>
      <c r="E25" s="8" t="s">
        <v>29</v>
      </c>
      <c r="F25" s="9"/>
      <c r="G25" s="12">
        <v>146</v>
      </c>
      <c r="H25" s="14">
        <v>2</v>
      </c>
      <c r="I25" s="2">
        <v>43</v>
      </c>
      <c r="J25" s="2">
        <v>57</v>
      </c>
      <c r="K25" s="2">
        <v>40</v>
      </c>
      <c r="L25" s="2">
        <v>4</v>
      </c>
      <c r="M25" s="2">
        <v>0</v>
      </c>
      <c r="N25" s="2">
        <v>0</v>
      </c>
      <c r="O25" s="2">
        <v>0</v>
      </c>
      <c r="P25" s="17">
        <v>21.5</v>
      </c>
      <c r="Q25" s="18">
        <v>13.8</v>
      </c>
    </row>
    <row r="26" spans="4:17" x14ac:dyDescent="0.25">
      <c r="D26" s="67" t="s">
        <v>30</v>
      </c>
      <c r="E26" s="10" t="s">
        <v>31</v>
      </c>
      <c r="F26" s="7"/>
      <c r="G26" s="11">
        <v>747</v>
      </c>
      <c r="H26" s="13">
        <v>21</v>
      </c>
      <c r="I26" s="1">
        <v>320</v>
      </c>
      <c r="J26" s="1">
        <v>254</v>
      </c>
      <c r="K26" s="1">
        <v>135</v>
      </c>
      <c r="L26" s="1">
        <v>9</v>
      </c>
      <c r="M26" s="1">
        <v>5</v>
      </c>
      <c r="N26" s="1">
        <v>2</v>
      </c>
      <c r="O26" s="1">
        <v>1</v>
      </c>
      <c r="P26" s="20">
        <v>17.8</v>
      </c>
      <c r="Q26" s="21">
        <v>16</v>
      </c>
    </row>
    <row r="27" spans="4:17" x14ac:dyDescent="0.25">
      <c r="D27" s="68"/>
      <c r="E27" s="8" t="s">
        <v>32</v>
      </c>
      <c r="F27" s="9"/>
      <c r="G27" s="12">
        <v>739</v>
      </c>
      <c r="H27" s="14">
        <v>24</v>
      </c>
      <c r="I27" s="2">
        <v>288</v>
      </c>
      <c r="J27" s="2">
        <v>276</v>
      </c>
      <c r="K27" s="2">
        <v>138</v>
      </c>
      <c r="L27" s="2">
        <v>9</v>
      </c>
      <c r="M27" s="2">
        <v>2</v>
      </c>
      <c r="N27" s="2">
        <v>0</v>
      </c>
      <c r="O27" s="2">
        <v>2</v>
      </c>
      <c r="P27" s="17">
        <v>17.7</v>
      </c>
      <c r="Q27" s="18">
        <v>12.4</v>
      </c>
    </row>
    <row r="28" spans="4:17" x14ac:dyDescent="0.25">
      <c r="D28" s="67" t="s">
        <v>33</v>
      </c>
      <c r="E28" s="10" t="s">
        <v>34</v>
      </c>
      <c r="F28" s="7"/>
      <c r="G28" s="11">
        <v>1173</v>
      </c>
      <c r="H28" s="13">
        <v>31</v>
      </c>
      <c r="I28" s="1">
        <v>438</v>
      </c>
      <c r="J28" s="1">
        <v>444</v>
      </c>
      <c r="K28" s="1">
        <v>234</v>
      </c>
      <c r="L28" s="1">
        <v>16</v>
      </c>
      <c r="M28" s="1">
        <v>5</v>
      </c>
      <c r="N28" s="1">
        <v>2</v>
      </c>
      <c r="O28" s="1">
        <v>3</v>
      </c>
      <c r="P28" s="20">
        <v>18.600000000000001</v>
      </c>
      <c r="Q28" s="21">
        <v>14.7</v>
      </c>
    </row>
    <row r="29" spans="4:17" x14ac:dyDescent="0.25">
      <c r="D29" s="68"/>
      <c r="E29" s="8" t="s">
        <v>35</v>
      </c>
      <c r="F29" s="9"/>
      <c r="G29" s="12">
        <v>137</v>
      </c>
      <c r="H29" s="14">
        <v>10</v>
      </c>
      <c r="I29" s="2">
        <v>88</v>
      </c>
      <c r="J29" s="2">
        <v>26</v>
      </c>
      <c r="K29" s="2">
        <v>11</v>
      </c>
      <c r="L29" s="2">
        <v>0</v>
      </c>
      <c r="M29" s="2">
        <v>2</v>
      </c>
      <c r="N29" s="2">
        <v>0</v>
      </c>
      <c r="O29" s="2">
        <v>0</v>
      </c>
      <c r="P29" s="17">
        <v>12.5</v>
      </c>
      <c r="Q29" s="18">
        <v>13.8</v>
      </c>
    </row>
    <row r="30" spans="4:17" x14ac:dyDescent="0.25">
      <c r="D30" s="68"/>
      <c r="E30" s="8" t="s">
        <v>36</v>
      </c>
      <c r="F30" s="9"/>
      <c r="G30" s="12">
        <v>129</v>
      </c>
      <c r="H30" s="14">
        <v>3</v>
      </c>
      <c r="I30" s="2">
        <v>56</v>
      </c>
      <c r="J30" s="2">
        <v>47</v>
      </c>
      <c r="K30" s="2">
        <v>22</v>
      </c>
      <c r="L30" s="2">
        <v>1</v>
      </c>
      <c r="M30" s="2">
        <v>0</v>
      </c>
      <c r="N30" s="2">
        <v>0</v>
      </c>
      <c r="O30" s="2">
        <v>0</v>
      </c>
      <c r="P30" s="17">
        <v>16.399999999999999</v>
      </c>
      <c r="Q30" s="18">
        <v>10.8</v>
      </c>
    </row>
    <row r="31" spans="4:17" x14ac:dyDescent="0.25">
      <c r="D31" s="68"/>
      <c r="E31" s="8" t="s">
        <v>37</v>
      </c>
      <c r="F31" s="9"/>
      <c r="G31" s="12">
        <v>5</v>
      </c>
      <c r="H31" s="14">
        <v>0</v>
      </c>
      <c r="I31" s="2">
        <v>1</v>
      </c>
      <c r="J31" s="2">
        <v>2</v>
      </c>
      <c r="K31" s="2">
        <v>1</v>
      </c>
      <c r="L31" s="2">
        <v>1</v>
      </c>
      <c r="M31" s="2">
        <v>0</v>
      </c>
      <c r="N31" s="2">
        <v>0</v>
      </c>
      <c r="O31" s="2">
        <v>0</v>
      </c>
      <c r="P31" s="17">
        <v>32</v>
      </c>
      <c r="Q31" s="18">
        <v>21.7</v>
      </c>
    </row>
    <row r="32" spans="4:17" x14ac:dyDescent="0.25">
      <c r="D32" s="68"/>
      <c r="E32" s="8" t="s">
        <v>38</v>
      </c>
      <c r="F32" s="9"/>
      <c r="G32" s="12">
        <v>42</v>
      </c>
      <c r="H32" s="14">
        <v>1</v>
      </c>
      <c r="I32" s="2">
        <v>25</v>
      </c>
      <c r="J32" s="2">
        <v>11</v>
      </c>
      <c r="K32" s="2">
        <v>5</v>
      </c>
      <c r="L32" s="2">
        <v>0</v>
      </c>
      <c r="M32" s="2">
        <v>0</v>
      </c>
      <c r="N32" s="2">
        <v>0</v>
      </c>
      <c r="O32" s="2">
        <v>0</v>
      </c>
      <c r="P32" s="17">
        <v>13.3</v>
      </c>
      <c r="Q32" s="18">
        <v>9.5</v>
      </c>
    </row>
    <row r="33" spans="4:17" x14ac:dyDescent="0.25">
      <c r="D33" s="68"/>
      <c r="E33" s="8" t="s">
        <v>39</v>
      </c>
      <c r="F33" s="9"/>
      <c r="G33" s="12">
        <v>0</v>
      </c>
      <c r="H33" s="14">
        <v>0</v>
      </c>
      <c r="I33" s="2">
        <v>0</v>
      </c>
      <c r="J33" s="2">
        <v>0</v>
      </c>
      <c r="K33" s="2">
        <v>0</v>
      </c>
      <c r="L33" s="2">
        <v>0</v>
      </c>
      <c r="M33" s="2">
        <v>0</v>
      </c>
      <c r="N33" s="2">
        <v>0</v>
      </c>
      <c r="O33" s="2">
        <v>0</v>
      </c>
      <c r="P33" s="23">
        <v>0</v>
      </c>
      <c r="Q33" s="22">
        <v>0</v>
      </c>
    </row>
    <row r="34" spans="4:17" x14ac:dyDescent="0.25">
      <c r="D34" s="67" t="s">
        <v>40</v>
      </c>
      <c r="E34" s="10" t="s">
        <v>41</v>
      </c>
      <c r="F34" s="7"/>
      <c r="G34" s="11">
        <v>747</v>
      </c>
      <c r="H34" s="13">
        <v>21</v>
      </c>
      <c r="I34" s="1">
        <v>320</v>
      </c>
      <c r="J34" s="1">
        <v>254</v>
      </c>
      <c r="K34" s="1">
        <v>135</v>
      </c>
      <c r="L34" s="1">
        <v>9</v>
      </c>
      <c r="M34" s="1">
        <v>5</v>
      </c>
      <c r="N34" s="1">
        <v>2</v>
      </c>
      <c r="O34" s="1">
        <v>1</v>
      </c>
      <c r="P34" s="20">
        <v>17.8</v>
      </c>
      <c r="Q34" s="21">
        <v>16</v>
      </c>
    </row>
    <row r="35" spans="4:17" x14ac:dyDescent="0.25">
      <c r="D35" s="68"/>
      <c r="E35" s="8" t="s">
        <v>34</v>
      </c>
      <c r="F35" s="9"/>
      <c r="G35" s="12">
        <v>585</v>
      </c>
      <c r="H35" s="14">
        <v>15</v>
      </c>
      <c r="I35" s="2">
        <v>233</v>
      </c>
      <c r="J35" s="2">
        <v>204</v>
      </c>
      <c r="K35" s="2">
        <v>119</v>
      </c>
      <c r="L35" s="2">
        <v>8</v>
      </c>
      <c r="M35" s="2">
        <v>3</v>
      </c>
      <c r="N35" s="2">
        <v>2</v>
      </c>
      <c r="O35" s="2">
        <v>1</v>
      </c>
      <c r="P35" s="17">
        <v>18.7</v>
      </c>
      <c r="Q35" s="18">
        <v>16.600000000000001</v>
      </c>
    </row>
    <row r="36" spans="4:17" x14ac:dyDescent="0.25">
      <c r="D36" s="68"/>
      <c r="E36" s="8" t="s">
        <v>35</v>
      </c>
      <c r="F36" s="9"/>
      <c r="G36" s="12">
        <v>72</v>
      </c>
      <c r="H36" s="14">
        <v>5</v>
      </c>
      <c r="I36" s="2">
        <v>47</v>
      </c>
      <c r="J36" s="2">
        <v>13</v>
      </c>
      <c r="K36" s="2">
        <v>5</v>
      </c>
      <c r="L36" s="2">
        <v>0</v>
      </c>
      <c r="M36" s="2">
        <v>2</v>
      </c>
      <c r="N36" s="2">
        <v>0</v>
      </c>
      <c r="O36" s="2">
        <v>0</v>
      </c>
      <c r="P36" s="17">
        <v>13.5</v>
      </c>
      <c r="Q36" s="18">
        <v>17.2</v>
      </c>
    </row>
    <row r="37" spans="4:17" x14ac:dyDescent="0.25">
      <c r="D37" s="68"/>
      <c r="E37" s="8" t="s">
        <v>36</v>
      </c>
      <c r="F37" s="9"/>
      <c r="G37" s="12">
        <v>62</v>
      </c>
      <c r="H37" s="14">
        <v>1</v>
      </c>
      <c r="I37" s="2">
        <v>23</v>
      </c>
      <c r="J37" s="2">
        <v>27</v>
      </c>
      <c r="K37" s="2">
        <v>10</v>
      </c>
      <c r="L37" s="2">
        <v>1</v>
      </c>
      <c r="M37" s="2">
        <v>0</v>
      </c>
      <c r="N37" s="2">
        <v>0</v>
      </c>
      <c r="O37" s="2">
        <v>0</v>
      </c>
      <c r="P37" s="17">
        <v>16.8</v>
      </c>
      <c r="Q37" s="18">
        <v>10.3</v>
      </c>
    </row>
    <row r="38" spans="4:17" x14ac:dyDescent="0.25">
      <c r="D38" s="68"/>
      <c r="E38" s="8" t="s">
        <v>38</v>
      </c>
      <c r="F38" s="9"/>
      <c r="G38" s="12">
        <v>25</v>
      </c>
      <c r="H38" s="14">
        <v>0</v>
      </c>
      <c r="I38" s="2">
        <v>16</v>
      </c>
      <c r="J38" s="2">
        <v>8</v>
      </c>
      <c r="K38" s="2">
        <v>1</v>
      </c>
      <c r="L38" s="2">
        <v>0</v>
      </c>
      <c r="M38" s="2">
        <v>0</v>
      </c>
      <c r="N38" s="2">
        <v>0</v>
      </c>
      <c r="O38" s="2">
        <v>0</v>
      </c>
      <c r="P38" s="17">
        <v>12.4</v>
      </c>
      <c r="Q38" s="18">
        <v>7.3</v>
      </c>
    </row>
    <row r="39" spans="4:17" x14ac:dyDescent="0.25">
      <c r="D39" s="68"/>
      <c r="E39" s="8" t="s">
        <v>37</v>
      </c>
      <c r="F39" s="9"/>
      <c r="G39" s="12">
        <v>3</v>
      </c>
      <c r="H39" s="14">
        <v>0</v>
      </c>
      <c r="I39" s="2">
        <v>1</v>
      </c>
      <c r="J39" s="2">
        <v>2</v>
      </c>
      <c r="K39" s="2">
        <v>0</v>
      </c>
      <c r="L39" s="2">
        <v>0</v>
      </c>
      <c r="M39" s="2">
        <v>0</v>
      </c>
      <c r="N39" s="2">
        <v>0</v>
      </c>
      <c r="O39" s="2">
        <v>0</v>
      </c>
      <c r="P39" s="17">
        <v>16.7</v>
      </c>
      <c r="Q39" s="18">
        <v>5.8</v>
      </c>
    </row>
    <row r="40" spans="4:17" x14ac:dyDescent="0.25">
      <c r="D40" s="68"/>
      <c r="E40" s="8" t="s">
        <v>39</v>
      </c>
      <c r="F40" s="9"/>
      <c r="G40" s="12">
        <v>0</v>
      </c>
      <c r="H40" s="14">
        <v>0</v>
      </c>
      <c r="I40" s="2">
        <v>0</v>
      </c>
      <c r="J40" s="2">
        <v>0</v>
      </c>
      <c r="K40" s="2">
        <v>0</v>
      </c>
      <c r="L40" s="2">
        <v>0</v>
      </c>
      <c r="M40" s="2">
        <v>0</v>
      </c>
      <c r="N40" s="2">
        <v>0</v>
      </c>
      <c r="O40" s="2">
        <v>0</v>
      </c>
      <c r="P40" s="23">
        <v>0</v>
      </c>
      <c r="Q40" s="22">
        <v>0</v>
      </c>
    </row>
    <row r="41" spans="4:17" x14ac:dyDescent="0.25">
      <c r="D41" s="68"/>
      <c r="E41" s="8" t="s">
        <v>42</v>
      </c>
      <c r="F41" s="9"/>
      <c r="G41" s="12">
        <v>739</v>
      </c>
      <c r="H41" s="14">
        <v>24</v>
      </c>
      <c r="I41" s="2">
        <v>288</v>
      </c>
      <c r="J41" s="2">
        <v>276</v>
      </c>
      <c r="K41" s="2">
        <v>138</v>
      </c>
      <c r="L41" s="2">
        <v>9</v>
      </c>
      <c r="M41" s="2">
        <v>2</v>
      </c>
      <c r="N41" s="2">
        <v>0</v>
      </c>
      <c r="O41" s="2">
        <v>2</v>
      </c>
      <c r="P41" s="17">
        <v>17.7</v>
      </c>
      <c r="Q41" s="18">
        <v>12.4</v>
      </c>
    </row>
    <row r="42" spans="4:17" x14ac:dyDescent="0.25">
      <c r="D42" s="68"/>
      <c r="E42" s="8" t="s">
        <v>34</v>
      </c>
      <c r="F42" s="9"/>
      <c r="G42" s="12">
        <v>588</v>
      </c>
      <c r="H42" s="14">
        <v>16</v>
      </c>
      <c r="I42" s="2">
        <v>205</v>
      </c>
      <c r="J42" s="2">
        <v>240</v>
      </c>
      <c r="K42" s="2">
        <v>115</v>
      </c>
      <c r="L42" s="2">
        <v>8</v>
      </c>
      <c r="M42" s="2">
        <v>2</v>
      </c>
      <c r="N42" s="2">
        <v>0</v>
      </c>
      <c r="O42" s="2">
        <v>2</v>
      </c>
      <c r="P42" s="17">
        <v>18.5</v>
      </c>
      <c r="Q42" s="18">
        <v>12.5</v>
      </c>
    </row>
    <row r="43" spans="4:17" x14ac:dyDescent="0.25">
      <c r="D43" s="68"/>
      <c r="E43" s="8" t="s">
        <v>35</v>
      </c>
      <c r="F43" s="9"/>
      <c r="G43" s="12">
        <v>65</v>
      </c>
      <c r="H43" s="14">
        <v>5</v>
      </c>
      <c r="I43" s="2">
        <v>41</v>
      </c>
      <c r="J43" s="2">
        <v>13</v>
      </c>
      <c r="K43" s="2">
        <v>6</v>
      </c>
      <c r="L43" s="2">
        <v>0</v>
      </c>
      <c r="M43" s="2">
        <v>0</v>
      </c>
      <c r="N43" s="2">
        <v>0</v>
      </c>
      <c r="O43" s="2">
        <v>0</v>
      </c>
      <c r="P43" s="17">
        <v>11.4</v>
      </c>
      <c r="Q43" s="18">
        <v>8.4</v>
      </c>
    </row>
    <row r="44" spans="4:17" x14ac:dyDescent="0.25">
      <c r="D44" s="68"/>
      <c r="E44" s="8" t="s">
        <v>36</v>
      </c>
      <c r="F44" s="9"/>
      <c r="G44" s="12">
        <v>67</v>
      </c>
      <c r="H44" s="14">
        <v>2</v>
      </c>
      <c r="I44" s="2">
        <v>33</v>
      </c>
      <c r="J44" s="2">
        <v>20</v>
      </c>
      <c r="K44" s="2">
        <v>12</v>
      </c>
      <c r="L44" s="2">
        <v>0</v>
      </c>
      <c r="M44" s="2">
        <v>0</v>
      </c>
      <c r="N44" s="2">
        <v>0</v>
      </c>
      <c r="O44" s="2">
        <v>0</v>
      </c>
      <c r="P44" s="17">
        <v>16</v>
      </c>
      <c r="Q44" s="18">
        <v>11.3</v>
      </c>
    </row>
    <row r="45" spans="4:17" x14ac:dyDescent="0.25">
      <c r="D45" s="68"/>
      <c r="E45" s="8" t="s">
        <v>38</v>
      </c>
      <c r="F45" s="9"/>
      <c r="G45" s="12">
        <v>17</v>
      </c>
      <c r="H45" s="14">
        <v>1</v>
      </c>
      <c r="I45" s="2">
        <v>9</v>
      </c>
      <c r="J45" s="2">
        <v>3</v>
      </c>
      <c r="K45" s="2">
        <v>4</v>
      </c>
      <c r="L45" s="2">
        <v>0</v>
      </c>
      <c r="M45" s="2">
        <v>0</v>
      </c>
      <c r="N45" s="2">
        <v>0</v>
      </c>
      <c r="O45" s="2">
        <v>0</v>
      </c>
      <c r="P45" s="17">
        <v>14.6</v>
      </c>
      <c r="Q45" s="18">
        <v>12.3</v>
      </c>
    </row>
    <row r="46" spans="4:17" x14ac:dyDescent="0.25">
      <c r="D46" s="68"/>
      <c r="E46" s="8" t="s">
        <v>37</v>
      </c>
      <c r="F46" s="9"/>
      <c r="G46" s="12">
        <v>2</v>
      </c>
      <c r="H46" s="14">
        <v>0</v>
      </c>
      <c r="I46" s="2">
        <v>0</v>
      </c>
      <c r="J46" s="2">
        <v>0</v>
      </c>
      <c r="K46" s="2">
        <v>1</v>
      </c>
      <c r="L46" s="2">
        <v>1</v>
      </c>
      <c r="M46" s="2">
        <v>0</v>
      </c>
      <c r="N46" s="2">
        <v>0</v>
      </c>
      <c r="O46" s="2">
        <v>0</v>
      </c>
      <c r="P46" s="17">
        <v>55</v>
      </c>
      <c r="Q46" s="18">
        <v>7.1</v>
      </c>
    </row>
    <row r="47" spans="4:17" x14ac:dyDescent="0.25">
      <c r="D47" s="68"/>
      <c r="E47" s="8" t="s">
        <v>39</v>
      </c>
      <c r="F47" s="9"/>
      <c r="G47" s="12">
        <v>0</v>
      </c>
      <c r="H47" s="14">
        <v>0</v>
      </c>
      <c r="I47" s="2">
        <v>0</v>
      </c>
      <c r="J47" s="2">
        <v>0</v>
      </c>
      <c r="K47" s="2">
        <v>0</v>
      </c>
      <c r="L47" s="2">
        <v>0</v>
      </c>
      <c r="M47" s="2">
        <v>0</v>
      </c>
      <c r="N47" s="2">
        <v>0</v>
      </c>
      <c r="O47" s="2">
        <v>0</v>
      </c>
      <c r="P47" s="23">
        <v>0</v>
      </c>
      <c r="Q47" s="22">
        <v>0</v>
      </c>
    </row>
    <row r="48" spans="4:17" x14ac:dyDescent="0.25">
      <c r="D48" s="67" t="s">
        <v>43</v>
      </c>
      <c r="E48" s="10" t="s">
        <v>44</v>
      </c>
      <c r="F48" s="7"/>
      <c r="G48" s="11">
        <v>308</v>
      </c>
      <c r="H48" s="13">
        <v>14</v>
      </c>
      <c r="I48" s="1">
        <v>169</v>
      </c>
      <c r="J48" s="1">
        <v>84</v>
      </c>
      <c r="K48" s="1">
        <v>38</v>
      </c>
      <c r="L48" s="1">
        <v>1</v>
      </c>
      <c r="M48" s="1">
        <v>2</v>
      </c>
      <c r="N48" s="1">
        <v>0</v>
      </c>
      <c r="O48" s="1">
        <v>0</v>
      </c>
      <c r="P48" s="20">
        <v>14.3</v>
      </c>
      <c r="Q48" s="21">
        <v>12.2</v>
      </c>
    </row>
    <row r="49" spans="4:17" x14ac:dyDescent="0.25">
      <c r="D49" s="68"/>
      <c r="E49" s="8" t="s">
        <v>45</v>
      </c>
      <c r="F49" s="9"/>
      <c r="G49" s="12">
        <v>149</v>
      </c>
      <c r="H49" s="14">
        <v>6</v>
      </c>
      <c r="I49" s="2">
        <v>82</v>
      </c>
      <c r="J49" s="2">
        <v>36</v>
      </c>
      <c r="K49" s="2">
        <v>22</v>
      </c>
      <c r="L49" s="2">
        <v>1</v>
      </c>
      <c r="M49" s="2">
        <v>2</v>
      </c>
      <c r="N49" s="2">
        <v>0</v>
      </c>
      <c r="O49" s="2">
        <v>0</v>
      </c>
      <c r="P49" s="17">
        <v>15.5</v>
      </c>
      <c r="Q49" s="18">
        <v>14.9</v>
      </c>
    </row>
    <row r="50" spans="4:17" x14ac:dyDescent="0.25">
      <c r="D50" s="68"/>
      <c r="E50" s="8" t="s">
        <v>46</v>
      </c>
      <c r="F50" s="9"/>
      <c r="G50" s="12">
        <v>159</v>
      </c>
      <c r="H50" s="14">
        <v>8</v>
      </c>
      <c r="I50" s="2">
        <v>87</v>
      </c>
      <c r="J50" s="2">
        <v>48</v>
      </c>
      <c r="K50" s="2">
        <v>16</v>
      </c>
      <c r="L50" s="2">
        <v>0</v>
      </c>
      <c r="M50" s="2">
        <v>0</v>
      </c>
      <c r="N50" s="2">
        <v>0</v>
      </c>
      <c r="O50" s="2">
        <v>0</v>
      </c>
      <c r="P50" s="17">
        <v>13.1</v>
      </c>
      <c r="Q50" s="18">
        <v>8.8000000000000007</v>
      </c>
    </row>
    <row r="51" spans="4:17" x14ac:dyDescent="0.25">
      <c r="D51" s="68"/>
      <c r="E51" s="8" t="s">
        <v>47</v>
      </c>
      <c r="F51" s="9"/>
      <c r="G51" s="12">
        <v>1173</v>
      </c>
      <c r="H51" s="14">
        <v>31</v>
      </c>
      <c r="I51" s="2">
        <v>438</v>
      </c>
      <c r="J51" s="2">
        <v>444</v>
      </c>
      <c r="K51" s="2">
        <v>234</v>
      </c>
      <c r="L51" s="2">
        <v>16</v>
      </c>
      <c r="M51" s="2">
        <v>5</v>
      </c>
      <c r="N51" s="2">
        <v>2</v>
      </c>
      <c r="O51" s="2">
        <v>3</v>
      </c>
      <c r="P51" s="17">
        <v>18.600000000000001</v>
      </c>
      <c r="Q51" s="18">
        <v>14.7</v>
      </c>
    </row>
    <row r="52" spans="4:17" x14ac:dyDescent="0.25">
      <c r="D52" s="68"/>
      <c r="E52" s="8" t="s">
        <v>48</v>
      </c>
      <c r="F52" s="9"/>
      <c r="G52" s="12">
        <v>172</v>
      </c>
      <c r="H52" s="14">
        <v>4</v>
      </c>
      <c r="I52" s="2">
        <v>66</v>
      </c>
      <c r="J52" s="2">
        <v>54</v>
      </c>
      <c r="K52" s="2">
        <v>45</v>
      </c>
      <c r="L52" s="2">
        <v>2</v>
      </c>
      <c r="M52" s="2">
        <v>1</v>
      </c>
      <c r="N52" s="2">
        <v>0</v>
      </c>
      <c r="O52" s="2">
        <v>0</v>
      </c>
      <c r="P52" s="17">
        <v>19.100000000000001</v>
      </c>
      <c r="Q52" s="18">
        <v>13.5</v>
      </c>
    </row>
    <row r="53" spans="4:17" x14ac:dyDescent="0.25">
      <c r="D53" s="68"/>
      <c r="E53" s="8" t="s">
        <v>49</v>
      </c>
      <c r="F53" s="9"/>
      <c r="G53" s="12">
        <v>168</v>
      </c>
      <c r="H53" s="14">
        <v>8</v>
      </c>
      <c r="I53" s="2">
        <v>59</v>
      </c>
      <c r="J53" s="2">
        <v>75</v>
      </c>
      <c r="K53" s="2">
        <v>22</v>
      </c>
      <c r="L53" s="2">
        <v>0</v>
      </c>
      <c r="M53" s="2">
        <v>3</v>
      </c>
      <c r="N53" s="2">
        <v>0</v>
      </c>
      <c r="O53" s="2">
        <v>1</v>
      </c>
      <c r="P53" s="17">
        <v>17.8</v>
      </c>
      <c r="Q53" s="18">
        <v>13.9</v>
      </c>
    </row>
    <row r="54" spans="4:17" x14ac:dyDescent="0.25">
      <c r="D54" s="68"/>
      <c r="E54" s="8" t="s">
        <v>50</v>
      </c>
      <c r="F54" s="9"/>
      <c r="G54" s="12">
        <v>175</v>
      </c>
      <c r="H54" s="14">
        <v>1</v>
      </c>
      <c r="I54" s="2">
        <v>65</v>
      </c>
      <c r="J54" s="2">
        <v>67</v>
      </c>
      <c r="K54" s="2">
        <v>36</v>
      </c>
      <c r="L54" s="2">
        <v>5</v>
      </c>
      <c r="M54" s="2">
        <v>0</v>
      </c>
      <c r="N54" s="2">
        <v>0</v>
      </c>
      <c r="O54" s="2">
        <v>1</v>
      </c>
      <c r="P54" s="17">
        <v>19.100000000000001</v>
      </c>
      <c r="Q54" s="18">
        <v>13.7</v>
      </c>
    </row>
    <row r="55" spans="4:17" x14ac:dyDescent="0.25">
      <c r="D55" s="68"/>
      <c r="E55" s="8" t="s">
        <v>51</v>
      </c>
      <c r="F55" s="9"/>
      <c r="G55" s="12">
        <v>182</v>
      </c>
      <c r="H55" s="14">
        <v>4</v>
      </c>
      <c r="I55" s="2">
        <v>66</v>
      </c>
      <c r="J55" s="2">
        <v>79</v>
      </c>
      <c r="K55" s="2">
        <v>31</v>
      </c>
      <c r="L55" s="2">
        <v>0</v>
      </c>
      <c r="M55" s="2">
        <v>0</v>
      </c>
      <c r="N55" s="2">
        <v>2</v>
      </c>
      <c r="O55" s="2">
        <v>0</v>
      </c>
      <c r="P55" s="17">
        <v>18.899999999999999</v>
      </c>
      <c r="Q55" s="18">
        <v>20.8</v>
      </c>
    </row>
    <row r="56" spans="4:17" x14ac:dyDescent="0.25">
      <c r="D56" s="68"/>
      <c r="E56" s="8" t="s">
        <v>52</v>
      </c>
      <c r="F56" s="9"/>
      <c r="G56" s="12">
        <v>229</v>
      </c>
      <c r="H56" s="14">
        <v>5</v>
      </c>
      <c r="I56" s="2">
        <v>96</v>
      </c>
      <c r="J56" s="2">
        <v>74</v>
      </c>
      <c r="K56" s="2">
        <v>49</v>
      </c>
      <c r="L56" s="2">
        <v>3</v>
      </c>
      <c r="M56" s="2">
        <v>1</v>
      </c>
      <c r="N56" s="2">
        <v>0</v>
      </c>
      <c r="O56" s="2">
        <v>1</v>
      </c>
      <c r="P56" s="17">
        <v>18.2</v>
      </c>
      <c r="Q56" s="18">
        <v>12.7</v>
      </c>
    </row>
    <row r="57" spans="4:17" x14ac:dyDescent="0.25">
      <c r="D57" s="68"/>
      <c r="E57" s="8" t="s">
        <v>53</v>
      </c>
      <c r="F57" s="9"/>
      <c r="G57" s="12">
        <v>247</v>
      </c>
      <c r="H57" s="14">
        <v>9</v>
      </c>
      <c r="I57" s="2">
        <v>86</v>
      </c>
      <c r="J57" s="2">
        <v>95</v>
      </c>
      <c r="K57" s="2">
        <v>51</v>
      </c>
      <c r="L57" s="2">
        <v>6</v>
      </c>
      <c r="M57" s="2">
        <v>0</v>
      </c>
      <c r="N57" s="2">
        <v>0</v>
      </c>
      <c r="O57" s="2">
        <v>0</v>
      </c>
      <c r="P57" s="17">
        <v>18.600000000000001</v>
      </c>
      <c r="Q57" s="18">
        <v>12.9</v>
      </c>
    </row>
    <row r="58" spans="4:17" x14ac:dyDescent="0.25">
      <c r="D58" s="68"/>
      <c r="E58" s="8" t="s">
        <v>37</v>
      </c>
      <c r="F58" s="9"/>
      <c r="G58" s="12">
        <v>5</v>
      </c>
      <c r="H58" s="14">
        <v>0</v>
      </c>
      <c r="I58" s="2">
        <v>1</v>
      </c>
      <c r="J58" s="2">
        <v>2</v>
      </c>
      <c r="K58" s="2">
        <v>1</v>
      </c>
      <c r="L58" s="2">
        <v>1</v>
      </c>
      <c r="M58" s="2">
        <v>0</v>
      </c>
      <c r="N58" s="2">
        <v>0</v>
      </c>
      <c r="O58" s="2">
        <v>0</v>
      </c>
      <c r="P58" s="17">
        <v>32</v>
      </c>
      <c r="Q58" s="18">
        <v>21.7</v>
      </c>
    </row>
    <row r="59" spans="4:17" x14ac:dyDescent="0.25">
      <c r="D59" s="69"/>
      <c r="E59" s="35" t="s">
        <v>39</v>
      </c>
      <c r="F59" s="31"/>
      <c r="G59" s="25">
        <v>0</v>
      </c>
      <c r="H59" s="39">
        <v>0</v>
      </c>
      <c r="I59" s="6">
        <v>0</v>
      </c>
      <c r="J59" s="6">
        <v>0</v>
      </c>
      <c r="K59" s="6">
        <v>0</v>
      </c>
      <c r="L59" s="6">
        <v>0</v>
      </c>
      <c r="M59" s="6">
        <v>0</v>
      </c>
      <c r="N59" s="6">
        <v>0</v>
      </c>
      <c r="O59" s="6">
        <v>0</v>
      </c>
      <c r="P59" s="45">
        <v>0</v>
      </c>
      <c r="Q59" s="42">
        <v>0</v>
      </c>
    </row>
  </sheetData>
  <mergeCells count="7">
    <mergeCell ref="D34:D47"/>
    <mergeCell ref="D48:D59"/>
    <mergeCell ref="D8:F9"/>
    <mergeCell ref="D11:D18"/>
    <mergeCell ref="D19:D25"/>
    <mergeCell ref="D26:D27"/>
    <mergeCell ref="D28:D33"/>
  </mergeCells>
  <phoneticPr fontId="4"/>
  <pageMargins left="0.7" right="0.7" top="0.75" bottom="0.75" header="0.3" footer="0.3"/>
  <pageSetup paperSize="9" scale="63" pageOrder="overThenDown" orientation="landscape"/>
  <headerFooter>
    <oddFooter>&amp;CN(60)</oddFooter>
  </headerFooter>
  <rowBreaks count="1" manualBreakCount="1">
    <brk id="59" max="16383" man="1"/>
  </rowBreaks>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4:P59"/>
  <sheetViews>
    <sheetView workbookViewId="0"/>
  </sheetViews>
  <sheetFormatPr defaultColWidth="8.8984375" defaultRowHeight="12.6" x14ac:dyDescent="0.25"/>
  <cols>
    <col min="1" max="1" width="3.59765625" style="24" customWidth="1"/>
    <col min="2" max="2" width="4.59765625" style="24" customWidth="1"/>
    <col min="3" max="4" width="7.59765625" style="24" customWidth="1"/>
    <col min="5" max="5" width="16.59765625" style="24" customWidth="1"/>
    <col min="6" max="6" width="5.59765625" style="24" customWidth="1"/>
    <col min="7" max="16" width="8.59765625" style="24" customWidth="1"/>
    <col min="17" max="16384" width="8.8984375" style="24"/>
  </cols>
  <sheetData>
    <row r="4" spans="2:16" x14ac:dyDescent="0.25">
      <c r="B4" s="32" t="str">
        <f xml:space="preserve"> HYPERLINK("#'目次'!B67", "[61]")</f>
        <v>[61]</v>
      </c>
      <c r="C4" s="19" t="s">
        <v>731</v>
      </c>
    </row>
    <row r="7" spans="2:16" x14ac:dyDescent="0.25">
      <c r="C7" s="19" t="s">
        <v>11</v>
      </c>
    </row>
    <row r="8" spans="2:16" ht="25.2" x14ac:dyDescent="0.25">
      <c r="D8" s="63"/>
      <c r="E8" s="64"/>
      <c r="F8" s="64"/>
      <c r="G8" s="38" t="s">
        <v>12</v>
      </c>
      <c r="H8" s="33" t="s">
        <v>732</v>
      </c>
      <c r="I8" s="5" t="s">
        <v>733</v>
      </c>
      <c r="J8" s="5" t="s">
        <v>734</v>
      </c>
      <c r="K8" s="5" t="s">
        <v>735</v>
      </c>
      <c r="L8" s="5" t="s">
        <v>736</v>
      </c>
      <c r="M8" s="5" t="s">
        <v>737</v>
      </c>
      <c r="N8" s="5" t="s">
        <v>231</v>
      </c>
      <c r="O8" s="5" t="s">
        <v>738</v>
      </c>
      <c r="P8" s="29" t="s">
        <v>245</v>
      </c>
    </row>
    <row r="9" spans="2:16" x14ac:dyDescent="0.25">
      <c r="D9" s="65"/>
      <c r="E9" s="66"/>
      <c r="F9" s="66"/>
      <c r="G9" s="37"/>
      <c r="H9" s="34"/>
      <c r="I9" s="4"/>
      <c r="J9" s="4"/>
      <c r="K9" s="4"/>
      <c r="L9" s="4"/>
      <c r="M9" s="4"/>
      <c r="N9" s="4"/>
      <c r="O9" s="4"/>
      <c r="P9" s="26"/>
    </row>
    <row r="10" spans="2:16" x14ac:dyDescent="0.25">
      <c r="D10" s="30"/>
      <c r="E10" s="28" t="s">
        <v>12</v>
      </c>
      <c r="F10" s="36"/>
      <c r="G10" s="27">
        <v>1496</v>
      </c>
      <c r="H10" s="3">
        <v>6</v>
      </c>
      <c r="I10" s="3">
        <v>135</v>
      </c>
      <c r="J10" s="3">
        <v>777</v>
      </c>
      <c r="K10" s="3">
        <v>477</v>
      </c>
      <c r="L10" s="3">
        <v>89</v>
      </c>
      <c r="M10" s="3">
        <v>8</v>
      </c>
      <c r="N10" s="3">
        <v>4</v>
      </c>
      <c r="O10" s="44">
        <v>21.6</v>
      </c>
      <c r="P10" s="43">
        <v>0.7</v>
      </c>
    </row>
    <row r="11" spans="2:16" x14ac:dyDescent="0.25">
      <c r="D11" s="67" t="s">
        <v>21</v>
      </c>
      <c r="E11" s="10" t="s">
        <v>13</v>
      </c>
      <c r="F11" s="7"/>
      <c r="G11" s="11">
        <v>64</v>
      </c>
      <c r="H11" s="13">
        <v>0</v>
      </c>
      <c r="I11" s="1">
        <v>3</v>
      </c>
      <c r="J11" s="1">
        <v>44</v>
      </c>
      <c r="K11" s="1">
        <v>13</v>
      </c>
      <c r="L11" s="1">
        <v>3</v>
      </c>
      <c r="M11" s="1">
        <v>1</v>
      </c>
      <c r="N11" s="1">
        <v>0</v>
      </c>
      <c r="O11" s="20">
        <v>21.5</v>
      </c>
      <c r="P11" s="21">
        <v>0.7</v>
      </c>
    </row>
    <row r="12" spans="2:16" x14ac:dyDescent="0.25">
      <c r="D12" s="68"/>
      <c r="E12" s="8" t="s">
        <v>14</v>
      </c>
      <c r="F12" s="9"/>
      <c r="G12" s="12">
        <v>120</v>
      </c>
      <c r="H12" s="14">
        <v>1</v>
      </c>
      <c r="I12" s="2">
        <v>9</v>
      </c>
      <c r="J12" s="2">
        <v>64</v>
      </c>
      <c r="K12" s="2">
        <v>41</v>
      </c>
      <c r="L12" s="2">
        <v>5</v>
      </c>
      <c r="M12" s="2">
        <v>0</v>
      </c>
      <c r="N12" s="2">
        <v>0</v>
      </c>
      <c r="O12" s="17">
        <v>21.6</v>
      </c>
      <c r="P12" s="18">
        <v>0.7</v>
      </c>
    </row>
    <row r="13" spans="2:16" x14ac:dyDescent="0.25">
      <c r="D13" s="68"/>
      <c r="E13" s="8" t="s">
        <v>15</v>
      </c>
      <c r="F13" s="9"/>
      <c r="G13" s="12">
        <v>417</v>
      </c>
      <c r="H13" s="14">
        <v>1</v>
      </c>
      <c r="I13" s="2">
        <v>41</v>
      </c>
      <c r="J13" s="2">
        <v>219</v>
      </c>
      <c r="K13" s="2">
        <v>131</v>
      </c>
      <c r="L13" s="2">
        <v>22</v>
      </c>
      <c r="M13" s="2">
        <v>2</v>
      </c>
      <c r="N13" s="2">
        <v>1</v>
      </c>
      <c r="O13" s="17">
        <v>21.6</v>
      </c>
      <c r="P13" s="18">
        <v>0.7</v>
      </c>
    </row>
    <row r="14" spans="2:16" x14ac:dyDescent="0.25">
      <c r="D14" s="68"/>
      <c r="E14" s="8" t="s">
        <v>16</v>
      </c>
      <c r="F14" s="9"/>
      <c r="G14" s="12">
        <v>308</v>
      </c>
      <c r="H14" s="14">
        <v>3</v>
      </c>
      <c r="I14" s="2">
        <v>31</v>
      </c>
      <c r="J14" s="2">
        <v>165</v>
      </c>
      <c r="K14" s="2">
        <v>91</v>
      </c>
      <c r="L14" s="2">
        <v>17</v>
      </c>
      <c r="M14" s="2">
        <v>0</v>
      </c>
      <c r="N14" s="2">
        <v>1</v>
      </c>
      <c r="O14" s="17">
        <v>21.5</v>
      </c>
      <c r="P14" s="18">
        <v>0.8</v>
      </c>
    </row>
    <row r="15" spans="2:16" x14ac:dyDescent="0.25">
      <c r="D15" s="68"/>
      <c r="E15" s="8" t="s">
        <v>17</v>
      </c>
      <c r="F15" s="9"/>
      <c r="G15" s="12">
        <v>220</v>
      </c>
      <c r="H15" s="14">
        <v>1</v>
      </c>
      <c r="I15" s="2">
        <v>25</v>
      </c>
      <c r="J15" s="2">
        <v>114</v>
      </c>
      <c r="K15" s="2">
        <v>60</v>
      </c>
      <c r="L15" s="2">
        <v>18</v>
      </c>
      <c r="M15" s="2">
        <v>0</v>
      </c>
      <c r="N15" s="2">
        <v>2</v>
      </c>
      <c r="O15" s="17">
        <v>21.5</v>
      </c>
      <c r="P15" s="18">
        <v>0.8</v>
      </c>
    </row>
    <row r="16" spans="2:16" x14ac:dyDescent="0.25">
      <c r="D16" s="68"/>
      <c r="E16" s="8" t="s">
        <v>18</v>
      </c>
      <c r="F16" s="9"/>
      <c r="G16" s="12">
        <v>99</v>
      </c>
      <c r="H16" s="14">
        <v>0</v>
      </c>
      <c r="I16" s="2">
        <v>5</v>
      </c>
      <c r="J16" s="2">
        <v>52</v>
      </c>
      <c r="K16" s="2">
        <v>36</v>
      </c>
      <c r="L16" s="2">
        <v>5</v>
      </c>
      <c r="M16" s="2">
        <v>1</v>
      </c>
      <c r="N16" s="2">
        <v>0</v>
      </c>
      <c r="O16" s="17">
        <v>21.7</v>
      </c>
      <c r="P16" s="18">
        <v>0.7</v>
      </c>
    </row>
    <row r="17" spans="4:16" x14ac:dyDescent="0.25">
      <c r="D17" s="68"/>
      <c r="E17" s="8" t="s">
        <v>19</v>
      </c>
      <c r="F17" s="9"/>
      <c r="G17" s="12">
        <v>48</v>
      </c>
      <c r="H17" s="14">
        <v>0</v>
      </c>
      <c r="I17" s="2">
        <v>2</v>
      </c>
      <c r="J17" s="2">
        <v>22</v>
      </c>
      <c r="K17" s="2">
        <v>22</v>
      </c>
      <c r="L17" s="2">
        <v>2</v>
      </c>
      <c r="M17" s="2">
        <v>0</v>
      </c>
      <c r="N17" s="2">
        <v>0</v>
      </c>
      <c r="O17" s="17">
        <v>21.7</v>
      </c>
      <c r="P17" s="18">
        <v>0.6</v>
      </c>
    </row>
    <row r="18" spans="4:16" x14ac:dyDescent="0.25">
      <c r="D18" s="68"/>
      <c r="E18" s="8" t="s">
        <v>20</v>
      </c>
      <c r="F18" s="9"/>
      <c r="G18" s="12">
        <v>220</v>
      </c>
      <c r="H18" s="14">
        <v>0</v>
      </c>
      <c r="I18" s="2">
        <v>19</v>
      </c>
      <c r="J18" s="2">
        <v>97</v>
      </c>
      <c r="K18" s="2">
        <v>83</v>
      </c>
      <c r="L18" s="2">
        <v>17</v>
      </c>
      <c r="M18" s="2">
        <v>4</v>
      </c>
      <c r="N18" s="2">
        <v>0</v>
      </c>
      <c r="O18" s="17">
        <v>21.7</v>
      </c>
      <c r="P18" s="18">
        <v>0.8</v>
      </c>
    </row>
    <row r="19" spans="4:16" x14ac:dyDescent="0.25">
      <c r="D19" s="67" t="s">
        <v>22</v>
      </c>
      <c r="E19" s="10" t="s">
        <v>23</v>
      </c>
      <c r="F19" s="7"/>
      <c r="G19" s="11">
        <v>327</v>
      </c>
      <c r="H19" s="13">
        <v>3</v>
      </c>
      <c r="I19" s="1">
        <v>24</v>
      </c>
      <c r="J19" s="1">
        <v>153</v>
      </c>
      <c r="K19" s="1">
        <v>120</v>
      </c>
      <c r="L19" s="1">
        <v>25</v>
      </c>
      <c r="M19" s="1">
        <v>1</v>
      </c>
      <c r="N19" s="1">
        <v>1</v>
      </c>
      <c r="O19" s="20">
        <v>21.7</v>
      </c>
      <c r="P19" s="21">
        <v>0.8</v>
      </c>
    </row>
    <row r="20" spans="4:16" x14ac:dyDescent="0.25">
      <c r="D20" s="68"/>
      <c r="E20" s="8" t="s">
        <v>24</v>
      </c>
      <c r="F20" s="9"/>
      <c r="G20" s="12">
        <v>54</v>
      </c>
      <c r="H20" s="14">
        <v>0</v>
      </c>
      <c r="I20" s="2">
        <v>2</v>
      </c>
      <c r="J20" s="2">
        <v>23</v>
      </c>
      <c r="K20" s="2">
        <v>26</v>
      </c>
      <c r="L20" s="2">
        <v>3</v>
      </c>
      <c r="M20" s="2">
        <v>0</v>
      </c>
      <c r="N20" s="2">
        <v>0</v>
      </c>
      <c r="O20" s="17">
        <v>21.8</v>
      </c>
      <c r="P20" s="18">
        <v>0.6</v>
      </c>
    </row>
    <row r="21" spans="4:16" x14ac:dyDescent="0.25">
      <c r="D21" s="68"/>
      <c r="E21" s="8" t="s">
        <v>25</v>
      </c>
      <c r="F21" s="9"/>
      <c r="G21" s="12">
        <v>273</v>
      </c>
      <c r="H21" s="14">
        <v>3</v>
      </c>
      <c r="I21" s="2">
        <v>22</v>
      </c>
      <c r="J21" s="2">
        <v>130</v>
      </c>
      <c r="K21" s="2">
        <v>94</v>
      </c>
      <c r="L21" s="2">
        <v>22</v>
      </c>
      <c r="M21" s="2">
        <v>1</v>
      </c>
      <c r="N21" s="2">
        <v>1</v>
      </c>
      <c r="O21" s="17">
        <v>21.6</v>
      </c>
      <c r="P21" s="18">
        <v>0.8</v>
      </c>
    </row>
    <row r="22" spans="4:16" x14ac:dyDescent="0.25">
      <c r="D22" s="68"/>
      <c r="E22" s="8" t="s">
        <v>26</v>
      </c>
      <c r="F22" s="9"/>
      <c r="G22" s="12">
        <v>1023</v>
      </c>
      <c r="H22" s="14">
        <v>3</v>
      </c>
      <c r="I22" s="2">
        <v>92</v>
      </c>
      <c r="J22" s="2">
        <v>547</v>
      </c>
      <c r="K22" s="2">
        <v>317</v>
      </c>
      <c r="L22" s="2">
        <v>55</v>
      </c>
      <c r="M22" s="2">
        <v>6</v>
      </c>
      <c r="N22" s="2">
        <v>3</v>
      </c>
      <c r="O22" s="17">
        <v>21.5</v>
      </c>
      <c r="P22" s="18">
        <v>0.7</v>
      </c>
    </row>
    <row r="23" spans="4:16" x14ac:dyDescent="0.25">
      <c r="D23" s="68"/>
      <c r="E23" s="8" t="s">
        <v>27</v>
      </c>
      <c r="F23" s="9"/>
      <c r="G23" s="12">
        <v>654</v>
      </c>
      <c r="H23" s="14">
        <v>2</v>
      </c>
      <c r="I23" s="2">
        <v>55</v>
      </c>
      <c r="J23" s="2">
        <v>358</v>
      </c>
      <c r="K23" s="2">
        <v>194</v>
      </c>
      <c r="L23" s="2">
        <v>38</v>
      </c>
      <c r="M23" s="2">
        <v>4</v>
      </c>
      <c r="N23" s="2">
        <v>3</v>
      </c>
      <c r="O23" s="17">
        <v>21.5</v>
      </c>
      <c r="P23" s="18">
        <v>0.7</v>
      </c>
    </row>
    <row r="24" spans="4:16" x14ac:dyDescent="0.25">
      <c r="D24" s="68"/>
      <c r="E24" s="8" t="s">
        <v>28</v>
      </c>
      <c r="F24" s="9"/>
      <c r="G24" s="12">
        <v>369</v>
      </c>
      <c r="H24" s="14">
        <v>1</v>
      </c>
      <c r="I24" s="2">
        <v>37</v>
      </c>
      <c r="J24" s="2">
        <v>189</v>
      </c>
      <c r="K24" s="2">
        <v>123</v>
      </c>
      <c r="L24" s="2">
        <v>17</v>
      </c>
      <c r="M24" s="2">
        <v>2</v>
      </c>
      <c r="N24" s="2">
        <v>0</v>
      </c>
      <c r="O24" s="17">
        <v>21.5</v>
      </c>
      <c r="P24" s="18">
        <v>0.7</v>
      </c>
    </row>
    <row r="25" spans="4:16" x14ac:dyDescent="0.25">
      <c r="D25" s="68"/>
      <c r="E25" s="8" t="s">
        <v>29</v>
      </c>
      <c r="F25" s="9"/>
      <c r="G25" s="12">
        <v>146</v>
      </c>
      <c r="H25" s="14">
        <v>0</v>
      </c>
      <c r="I25" s="2">
        <v>19</v>
      </c>
      <c r="J25" s="2">
        <v>77</v>
      </c>
      <c r="K25" s="2">
        <v>40</v>
      </c>
      <c r="L25" s="2">
        <v>9</v>
      </c>
      <c r="M25" s="2">
        <v>1</v>
      </c>
      <c r="N25" s="2">
        <v>0</v>
      </c>
      <c r="O25" s="17">
        <v>21.5</v>
      </c>
      <c r="P25" s="18">
        <v>0.8</v>
      </c>
    </row>
    <row r="26" spans="4:16" x14ac:dyDescent="0.25">
      <c r="D26" s="67" t="s">
        <v>30</v>
      </c>
      <c r="E26" s="10" t="s">
        <v>31</v>
      </c>
      <c r="F26" s="7"/>
      <c r="G26" s="11">
        <v>750</v>
      </c>
      <c r="H26" s="13">
        <v>3</v>
      </c>
      <c r="I26" s="1">
        <v>73</v>
      </c>
      <c r="J26" s="1">
        <v>388</v>
      </c>
      <c r="K26" s="1">
        <v>232</v>
      </c>
      <c r="L26" s="1">
        <v>46</v>
      </c>
      <c r="M26" s="1">
        <v>5</v>
      </c>
      <c r="N26" s="1">
        <v>3</v>
      </c>
      <c r="O26" s="20">
        <v>21.6</v>
      </c>
      <c r="P26" s="21">
        <v>0.8</v>
      </c>
    </row>
    <row r="27" spans="4:16" x14ac:dyDescent="0.25">
      <c r="D27" s="68"/>
      <c r="E27" s="8" t="s">
        <v>32</v>
      </c>
      <c r="F27" s="9"/>
      <c r="G27" s="12">
        <v>746</v>
      </c>
      <c r="H27" s="14">
        <v>3</v>
      </c>
      <c r="I27" s="2">
        <v>62</v>
      </c>
      <c r="J27" s="2">
        <v>389</v>
      </c>
      <c r="K27" s="2">
        <v>245</v>
      </c>
      <c r="L27" s="2">
        <v>43</v>
      </c>
      <c r="M27" s="2">
        <v>3</v>
      </c>
      <c r="N27" s="2">
        <v>1</v>
      </c>
      <c r="O27" s="17">
        <v>21.6</v>
      </c>
      <c r="P27" s="18">
        <v>0.7</v>
      </c>
    </row>
    <row r="28" spans="4:16" x14ac:dyDescent="0.25">
      <c r="D28" s="67" t="s">
        <v>33</v>
      </c>
      <c r="E28" s="10" t="s">
        <v>34</v>
      </c>
      <c r="F28" s="7"/>
      <c r="G28" s="11">
        <v>1182</v>
      </c>
      <c r="H28" s="13">
        <v>1</v>
      </c>
      <c r="I28" s="1">
        <v>84</v>
      </c>
      <c r="J28" s="1">
        <v>605</v>
      </c>
      <c r="K28" s="1">
        <v>404</v>
      </c>
      <c r="L28" s="1">
        <v>76</v>
      </c>
      <c r="M28" s="1">
        <v>8</v>
      </c>
      <c r="N28" s="1">
        <v>4</v>
      </c>
      <c r="O28" s="20">
        <v>21.6</v>
      </c>
      <c r="P28" s="21">
        <v>0.7</v>
      </c>
    </row>
    <row r="29" spans="4:16" x14ac:dyDescent="0.25">
      <c r="D29" s="68"/>
      <c r="E29" s="8" t="s">
        <v>35</v>
      </c>
      <c r="F29" s="9"/>
      <c r="G29" s="12">
        <v>137</v>
      </c>
      <c r="H29" s="14">
        <v>1</v>
      </c>
      <c r="I29" s="2">
        <v>11</v>
      </c>
      <c r="J29" s="2">
        <v>72</v>
      </c>
      <c r="K29" s="2">
        <v>45</v>
      </c>
      <c r="L29" s="2">
        <v>8</v>
      </c>
      <c r="M29" s="2">
        <v>0</v>
      </c>
      <c r="N29" s="2">
        <v>0</v>
      </c>
      <c r="O29" s="17">
        <v>21.5</v>
      </c>
      <c r="P29" s="18">
        <v>0.7</v>
      </c>
    </row>
    <row r="30" spans="4:16" x14ac:dyDescent="0.25">
      <c r="D30" s="68"/>
      <c r="E30" s="8" t="s">
        <v>36</v>
      </c>
      <c r="F30" s="9"/>
      <c r="G30" s="12">
        <v>129</v>
      </c>
      <c r="H30" s="14">
        <v>3</v>
      </c>
      <c r="I30" s="2">
        <v>31</v>
      </c>
      <c r="J30" s="2">
        <v>75</v>
      </c>
      <c r="K30" s="2">
        <v>15</v>
      </c>
      <c r="L30" s="2">
        <v>5</v>
      </c>
      <c r="M30" s="2">
        <v>0</v>
      </c>
      <c r="N30" s="2">
        <v>0</v>
      </c>
      <c r="O30" s="17">
        <v>21.1</v>
      </c>
      <c r="P30" s="18">
        <v>0.8</v>
      </c>
    </row>
    <row r="31" spans="4:16" x14ac:dyDescent="0.25">
      <c r="D31" s="68"/>
      <c r="E31" s="8" t="s">
        <v>37</v>
      </c>
      <c r="F31" s="9"/>
      <c r="G31" s="12">
        <v>5</v>
      </c>
      <c r="H31" s="14">
        <v>0</v>
      </c>
      <c r="I31" s="2">
        <v>0</v>
      </c>
      <c r="J31" s="2">
        <v>5</v>
      </c>
      <c r="K31" s="2">
        <v>0</v>
      </c>
      <c r="L31" s="2">
        <v>0</v>
      </c>
      <c r="M31" s="2">
        <v>0</v>
      </c>
      <c r="N31" s="2">
        <v>0</v>
      </c>
      <c r="O31" s="17">
        <v>21.2</v>
      </c>
      <c r="P31" s="18">
        <v>0.3</v>
      </c>
    </row>
    <row r="32" spans="4:16" x14ac:dyDescent="0.25">
      <c r="D32" s="68"/>
      <c r="E32" s="8" t="s">
        <v>38</v>
      </c>
      <c r="F32" s="9"/>
      <c r="G32" s="12">
        <v>43</v>
      </c>
      <c r="H32" s="14">
        <v>1</v>
      </c>
      <c r="I32" s="2">
        <v>9</v>
      </c>
      <c r="J32" s="2">
        <v>20</v>
      </c>
      <c r="K32" s="2">
        <v>13</v>
      </c>
      <c r="L32" s="2">
        <v>0</v>
      </c>
      <c r="M32" s="2">
        <v>0</v>
      </c>
      <c r="N32" s="2">
        <v>0</v>
      </c>
      <c r="O32" s="17">
        <v>21.2</v>
      </c>
      <c r="P32" s="18">
        <v>0.8</v>
      </c>
    </row>
    <row r="33" spans="4:16" x14ac:dyDescent="0.25">
      <c r="D33" s="68"/>
      <c r="E33" s="8" t="s">
        <v>39</v>
      </c>
      <c r="F33" s="9"/>
      <c r="G33" s="12">
        <v>0</v>
      </c>
      <c r="H33" s="14">
        <v>0</v>
      </c>
      <c r="I33" s="2">
        <v>0</v>
      </c>
      <c r="J33" s="2">
        <v>0</v>
      </c>
      <c r="K33" s="2">
        <v>0</v>
      </c>
      <c r="L33" s="2">
        <v>0</v>
      </c>
      <c r="M33" s="2">
        <v>0</v>
      </c>
      <c r="N33" s="2">
        <v>0</v>
      </c>
      <c r="O33" s="23">
        <v>0</v>
      </c>
      <c r="P33" s="22">
        <v>0</v>
      </c>
    </row>
    <row r="34" spans="4:16" x14ac:dyDescent="0.25">
      <c r="D34" s="67" t="s">
        <v>40</v>
      </c>
      <c r="E34" s="10" t="s">
        <v>41</v>
      </c>
      <c r="F34" s="7"/>
      <c r="G34" s="11">
        <v>750</v>
      </c>
      <c r="H34" s="13">
        <v>3</v>
      </c>
      <c r="I34" s="1">
        <v>73</v>
      </c>
      <c r="J34" s="1">
        <v>388</v>
      </c>
      <c r="K34" s="1">
        <v>232</v>
      </c>
      <c r="L34" s="1">
        <v>46</v>
      </c>
      <c r="M34" s="1">
        <v>5</v>
      </c>
      <c r="N34" s="1">
        <v>3</v>
      </c>
      <c r="O34" s="20">
        <v>21.6</v>
      </c>
      <c r="P34" s="21">
        <v>0.8</v>
      </c>
    </row>
    <row r="35" spans="4:16" x14ac:dyDescent="0.25">
      <c r="D35" s="68"/>
      <c r="E35" s="8" t="s">
        <v>34</v>
      </c>
      <c r="F35" s="9"/>
      <c r="G35" s="12">
        <v>588</v>
      </c>
      <c r="H35" s="14">
        <v>1</v>
      </c>
      <c r="I35" s="2">
        <v>44</v>
      </c>
      <c r="J35" s="2">
        <v>296</v>
      </c>
      <c r="K35" s="2">
        <v>198</v>
      </c>
      <c r="L35" s="2">
        <v>41</v>
      </c>
      <c r="M35" s="2">
        <v>5</v>
      </c>
      <c r="N35" s="2">
        <v>3</v>
      </c>
      <c r="O35" s="17">
        <v>21.6</v>
      </c>
      <c r="P35" s="18">
        <v>0.7</v>
      </c>
    </row>
    <row r="36" spans="4:16" x14ac:dyDescent="0.25">
      <c r="D36" s="68"/>
      <c r="E36" s="8" t="s">
        <v>35</v>
      </c>
      <c r="F36" s="9"/>
      <c r="G36" s="12">
        <v>72</v>
      </c>
      <c r="H36" s="14">
        <v>1</v>
      </c>
      <c r="I36" s="2">
        <v>7</v>
      </c>
      <c r="J36" s="2">
        <v>42</v>
      </c>
      <c r="K36" s="2">
        <v>19</v>
      </c>
      <c r="L36" s="2">
        <v>3</v>
      </c>
      <c r="M36" s="2">
        <v>0</v>
      </c>
      <c r="N36" s="2">
        <v>0</v>
      </c>
      <c r="O36" s="17">
        <v>21.4</v>
      </c>
      <c r="P36" s="18">
        <v>0.7</v>
      </c>
    </row>
    <row r="37" spans="4:16" x14ac:dyDescent="0.25">
      <c r="D37" s="68"/>
      <c r="E37" s="8" t="s">
        <v>36</v>
      </c>
      <c r="F37" s="9"/>
      <c r="G37" s="12">
        <v>62</v>
      </c>
      <c r="H37" s="14">
        <v>0</v>
      </c>
      <c r="I37" s="2">
        <v>17</v>
      </c>
      <c r="J37" s="2">
        <v>37</v>
      </c>
      <c r="K37" s="2">
        <v>6</v>
      </c>
      <c r="L37" s="2">
        <v>2</v>
      </c>
      <c r="M37" s="2">
        <v>0</v>
      </c>
      <c r="N37" s="2">
        <v>0</v>
      </c>
      <c r="O37" s="17">
        <v>21.1</v>
      </c>
      <c r="P37" s="18">
        <v>0.7</v>
      </c>
    </row>
    <row r="38" spans="4:16" x14ac:dyDescent="0.25">
      <c r="D38" s="68"/>
      <c r="E38" s="8" t="s">
        <v>38</v>
      </c>
      <c r="F38" s="9"/>
      <c r="G38" s="12">
        <v>25</v>
      </c>
      <c r="H38" s="14">
        <v>1</v>
      </c>
      <c r="I38" s="2">
        <v>5</v>
      </c>
      <c r="J38" s="2">
        <v>10</v>
      </c>
      <c r="K38" s="2">
        <v>9</v>
      </c>
      <c r="L38" s="2">
        <v>0</v>
      </c>
      <c r="M38" s="2">
        <v>0</v>
      </c>
      <c r="N38" s="2">
        <v>0</v>
      </c>
      <c r="O38" s="17">
        <v>21.2</v>
      </c>
      <c r="P38" s="18">
        <v>0.9</v>
      </c>
    </row>
    <row r="39" spans="4:16" x14ac:dyDescent="0.25">
      <c r="D39" s="68"/>
      <c r="E39" s="8" t="s">
        <v>37</v>
      </c>
      <c r="F39" s="9"/>
      <c r="G39" s="12">
        <v>3</v>
      </c>
      <c r="H39" s="14">
        <v>0</v>
      </c>
      <c r="I39" s="2">
        <v>0</v>
      </c>
      <c r="J39" s="2">
        <v>3</v>
      </c>
      <c r="K39" s="2">
        <v>0</v>
      </c>
      <c r="L39" s="2">
        <v>0</v>
      </c>
      <c r="M39" s="2">
        <v>0</v>
      </c>
      <c r="N39" s="2">
        <v>0</v>
      </c>
      <c r="O39" s="17">
        <v>21.2</v>
      </c>
      <c r="P39" s="18">
        <v>0.3</v>
      </c>
    </row>
    <row r="40" spans="4:16" x14ac:dyDescent="0.25">
      <c r="D40" s="68"/>
      <c r="E40" s="8" t="s">
        <v>39</v>
      </c>
      <c r="F40" s="9"/>
      <c r="G40" s="12">
        <v>0</v>
      </c>
      <c r="H40" s="14">
        <v>0</v>
      </c>
      <c r="I40" s="2">
        <v>0</v>
      </c>
      <c r="J40" s="2">
        <v>0</v>
      </c>
      <c r="K40" s="2">
        <v>0</v>
      </c>
      <c r="L40" s="2">
        <v>0</v>
      </c>
      <c r="M40" s="2">
        <v>0</v>
      </c>
      <c r="N40" s="2">
        <v>0</v>
      </c>
      <c r="O40" s="23">
        <v>0</v>
      </c>
      <c r="P40" s="22">
        <v>0</v>
      </c>
    </row>
    <row r="41" spans="4:16" x14ac:dyDescent="0.25">
      <c r="D41" s="68"/>
      <c r="E41" s="8" t="s">
        <v>42</v>
      </c>
      <c r="F41" s="9"/>
      <c r="G41" s="12">
        <v>746</v>
      </c>
      <c r="H41" s="14">
        <v>3</v>
      </c>
      <c r="I41" s="2">
        <v>62</v>
      </c>
      <c r="J41" s="2">
        <v>389</v>
      </c>
      <c r="K41" s="2">
        <v>245</v>
      </c>
      <c r="L41" s="2">
        <v>43</v>
      </c>
      <c r="M41" s="2">
        <v>3</v>
      </c>
      <c r="N41" s="2">
        <v>1</v>
      </c>
      <c r="O41" s="17">
        <v>21.6</v>
      </c>
      <c r="P41" s="18">
        <v>0.7</v>
      </c>
    </row>
    <row r="42" spans="4:16" x14ac:dyDescent="0.25">
      <c r="D42" s="68"/>
      <c r="E42" s="8" t="s">
        <v>34</v>
      </c>
      <c r="F42" s="9"/>
      <c r="G42" s="12">
        <v>594</v>
      </c>
      <c r="H42" s="14">
        <v>0</v>
      </c>
      <c r="I42" s="2">
        <v>40</v>
      </c>
      <c r="J42" s="2">
        <v>309</v>
      </c>
      <c r="K42" s="2">
        <v>206</v>
      </c>
      <c r="L42" s="2">
        <v>35</v>
      </c>
      <c r="M42" s="2">
        <v>3</v>
      </c>
      <c r="N42" s="2">
        <v>1</v>
      </c>
      <c r="O42" s="17">
        <v>21.6</v>
      </c>
      <c r="P42" s="18">
        <v>0.7</v>
      </c>
    </row>
    <row r="43" spans="4:16" x14ac:dyDescent="0.25">
      <c r="D43" s="68"/>
      <c r="E43" s="8" t="s">
        <v>35</v>
      </c>
      <c r="F43" s="9"/>
      <c r="G43" s="12">
        <v>65</v>
      </c>
      <c r="H43" s="14">
        <v>0</v>
      </c>
      <c r="I43" s="2">
        <v>4</v>
      </c>
      <c r="J43" s="2">
        <v>30</v>
      </c>
      <c r="K43" s="2">
        <v>26</v>
      </c>
      <c r="L43" s="2">
        <v>5</v>
      </c>
      <c r="M43" s="2">
        <v>0</v>
      </c>
      <c r="N43" s="2">
        <v>0</v>
      </c>
      <c r="O43" s="17">
        <v>21.7</v>
      </c>
      <c r="P43" s="18">
        <v>0.7</v>
      </c>
    </row>
    <row r="44" spans="4:16" x14ac:dyDescent="0.25">
      <c r="D44" s="68"/>
      <c r="E44" s="8" t="s">
        <v>36</v>
      </c>
      <c r="F44" s="9"/>
      <c r="G44" s="12">
        <v>67</v>
      </c>
      <c r="H44" s="14">
        <v>3</v>
      </c>
      <c r="I44" s="2">
        <v>14</v>
      </c>
      <c r="J44" s="2">
        <v>38</v>
      </c>
      <c r="K44" s="2">
        <v>9</v>
      </c>
      <c r="L44" s="2">
        <v>3</v>
      </c>
      <c r="M44" s="2">
        <v>0</v>
      </c>
      <c r="N44" s="2">
        <v>0</v>
      </c>
      <c r="O44" s="17">
        <v>21.1</v>
      </c>
      <c r="P44" s="18">
        <v>0.8</v>
      </c>
    </row>
    <row r="45" spans="4:16" x14ac:dyDescent="0.25">
      <c r="D45" s="68"/>
      <c r="E45" s="8" t="s">
        <v>38</v>
      </c>
      <c r="F45" s="9"/>
      <c r="G45" s="12">
        <v>18</v>
      </c>
      <c r="H45" s="14">
        <v>0</v>
      </c>
      <c r="I45" s="2">
        <v>4</v>
      </c>
      <c r="J45" s="2">
        <v>10</v>
      </c>
      <c r="K45" s="2">
        <v>4</v>
      </c>
      <c r="L45" s="2">
        <v>0</v>
      </c>
      <c r="M45" s="2">
        <v>0</v>
      </c>
      <c r="N45" s="2">
        <v>0</v>
      </c>
      <c r="O45" s="17">
        <v>21.1</v>
      </c>
      <c r="P45" s="18">
        <v>0.7</v>
      </c>
    </row>
    <row r="46" spans="4:16" x14ac:dyDescent="0.25">
      <c r="D46" s="68"/>
      <c r="E46" s="8" t="s">
        <v>37</v>
      </c>
      <c r="F46" s="9"/>
      <c r="G46" s="12">
        <v>2</v>
      </c>
      <c r="H46" s="14">
        <v>0</v>
      </c>
      <c r="I46" s="2">
        <v>0</v>
      </c>
      <c r="J46" s="2">
        <v>2</v>
      </c>
      <c r="K46" s="2">
        <v>0</v>
      </c>
      <c r="L46" s="2">
        <v>0</v>
      </c>
      <c r="M46" s="2">
        <v>0</v>
      </c>
      <c r="N46" s="2">
        <v>0</v>
      </c>
      <c r="O46" s="17">
        <v>21.3</v>
      </c>
      <c r="P46" s="18">
        <v>0.4</v>
      </c>
    </row>
    <row r="47" spans="4:16" x14ac:dyDescent="0.25">
      <c r="D47" s="68"/>
      <c r="E47" s="8" t="s">
        <v>39</v>
      </c>
      <c r="F47" s="9"/>
      <c r="G47" s="12">
        <v>0</v>
      </c>
      <c r="H47" s="14">
        <v>0</v>
      </c>
      <c r="I47" s="2">
        <v>0</v>
      </c>
      <c r="J47" s="2">
        <v>0</v>
      </c>
      <c r="K47" s="2">
        <v>0</v>
      </c>
      <c r="L47" s="2">
        <v>0</v>
      </c>
      <c r="M47" s="2">
        <v>0</v>
      </c>
      <c r="N47" s="2">
        <v>0</v>
      </c>
      <c r="O47" s="23">
        <v>0</v>
      </c>
      <c r="P47" s="22">
        <v>0</v>
      </c>
    </row>
    <row r="48" spans="4:16" x14ac:dyDescent="0.25">
      <c r="D48" s="67" t="s">
        <v>43</v>
      </c>
      <c r="E48" s="10" t="s">
        <v>44</v>
      </c>
      <c r="F48" s="7"/>
      <c r="G48" s="11">
        <v>309</v>
      </c>
      <c r="H48" s="13">
        <v>5</v>
      </c>
      <c r="I48" s="1">
        <v>51</v>
      </c>
      <c r="J48" s="1">
        <v>167</v>
      </c>
      <c r="K48" s="1">
        <v>73</v>
      </c>
      <c r="L48" s="1">
        <v>13</v>
      </c>
      <c r="M48" s="1">
        <v>0</v>
      </c>
      <c r="N48" s="1">
        <v>0</v>
      </c>
      <c r="O48" s="20">
        <v>21.3</v>
      </c>
      <c r="P48" s="21">
        <v>0.8</v>
      </c>
    </row>
    <row r="49" spans="4:16" x14ac:dyDescent="0.25">
      <c r="D49" s="68"/>
      <c r="E49" s="8" t="s">
        <v>45</v>
      </c>
      <c r="F49" s="9"/>
      <c r="G49" s="12">
        <v>149</v>
      </c>
      <c r="H49" s="14">
        <v>3</v>
      </c>
      <c r="I49" s="2">
        <v>25</v>
      </c>
      <c r="J49" s="2">
        <v>80</v>
      </c>
      <c r="K49" s="2">
        <v>32</v>
      </c>
      <c r="L49" s="2">
        <v>9</v>
      </c>
      <c r="M49" s="2">
        <v>0</v>
      </c>
      <c r="N49" s="2">
        <v>0</v>
      </c>
      <c r="O49" s="17">
        <v>21.3</v>
      </c>
      <c r="P49" s="18">
        <v>0.8</v>
      </c>
    </row>
    <row r="50" spans="4:16" x14ac:dyDescent="0.25">
      <c r="D50" s="68"/>
      <c r="E50" s="8" t="s">
        <v>46</v>
      </c>
      <c r="F50" s="9"/>
      <c r="G50" s="12">
        <v>160</v>
      </c>
      <c r="H50" s="14">
        <v>2</v>
      </c>
      <c r="I50" s="2">
        <v>26</v>
      </c>
      <c r="J50" s="2">
        <v>87</v>
      </c>
      <c r="K50" s="2">
        <v>41</v>
      </c>
      <c r="L50" s="2">
        <v>4</v>
      </c>
      <c r="M50" s="2">
        <v>0</v>
      </c>
      <c r="N50" s="2">
        <v>0</v>
      </c>
      <c r="O50" s="17">
        <v>21.3</v>
      </c>
      <c r="P50" s="18">
        <v>0.7</v>
      </c>
    </row>
    <row r="51" spans="4:16" x14ac:dyDescent="0.25">
      <c r="D51" s="68"/>
      <c r="E51" s="8" t="s">
        <v>47</v>
      </c>
      <c r="F51" s="9"/>
      <c r="G51" s="12">
        <v>1182</v>
      </c>
      <c r="H51" s="14">
        <v>1</v>
      </c>
      <c r="I51" s="2">
        <v>84</v>
      </c>
      <c r="J51" s="2">
        <v>605</v>
      </c>
      <c r="K51" s="2">
        <v>404</v>
      </c>
      <c r="L51" s="2">
        <v>76</v>
      </c>
      <c r="M51" s="2">
        <v>8</v>
      </c>
      <c r="N51" s="2">
        <v>4</v>
      </c>
      <c r="O51" s="17">
        <v>21.6</v>
      </c>
      <c r="P51" s="18">
        <v>0.7</v>
      </c>
    </row>
    <row r="52" spans="4:16" x14ac:dyDescent="0.25">
      <c r="D52" s="68"/>
      <c r="E52" s="8" t="s">
        <v>48</v>
      </c>
      <c r="F52" s="9"/>
      <c r="G52" s="12">
        <v>175</v>
      </c>
      <c r="H52" s="14">
        <v>1</v>
      </c>
      <c r="I52" s="2">
        <v>33</v>
      </c>
      <c r="J52" s="2">
        <v>100</v>
      </c>
      <c r="K52" s="2">
        <v>36</v>
      </c>
      <c r="L52" s="2">
        <v>5</v>
      </c>
      <c r="M52" s="2">
        <v>0</v>
      </c>
      <c r="N52" s="2">
        <v>0</v>
      </c>
      <c r="O52" s="17">
        <v>21.3</v>
      </c>
      <c r="P52" s="18">
        <v>0.7</v>
      </c>
    </row>
    <row r="53" spans="4:16" x14ac:dyDescent="0.25">
      <c r="D53" s="68"/>
      <c r="E53" s="8" t="s">
        <v>49</v>
      </c>
      <c r="F53" s="9"/>
      <c r="G53" s="12">
        <v>169</v>
      </c>
      <c r="H53" s="14">
        <v>0</v>
      </c>
      <c r="I53" s="2">
        <v>20</v>
      </c>
      <c r="J53" s="2">
        <v>119</v>
      </c>
      <c r="K53" s="2">
        <v>26</v>
      </c>
      <c r="L53" s="2">
        <v>2</v>
      </c>
      <c r="M53" s="2">
        <v>0</v>
      </c>
      <c r="N53" s="2">
        <v>2</v>
      </c>
      <c r="O53" s="17">
        <v>21.3</v>
      </c>
      <c r="P53" s="18">
        <v>0.6</v>
      </c>
    </row>
    <row r="54" spans="4:16" x14ac:dyDescent="0.25">
      <c r="D54" s="68"/>
      <c r="E54" s="8" t="s">
        <v>50</v>
      </c>
      <c r="F54" s="9"/>
      <c r="G54" s="12">
        <v>176</v>
      </c>
      <c r="H54" s="14">
        <v>0</v>
      </c>
      <c r="I54" s="2">
        <v>14</v>
      </c>
      <c r="J54" s="2">
        <v>105</v>
      </c>
      <c r="K54" s="2">
        <v>53</v>
      </c>
      <c r="L54" s="2">
        <v>2</v>
      </c>
      <c r="M54" s="2">
        <v>1</v>
      </c>
      <c r="N54" s="2">
        <v>1</v>
      </c>
      <c r="O54" s="17">
        <v>21.5</v>
      </c>
      <c r="P54" s="18">
        <v>0.6</v>
      </c>
    </row>
    <row r="55" spans="4:16" x14ac:dyDescent="0.25">
      <c r="D55" s="68"/>
      <c r="E55" s="8" t="s">
        <v>51</v>
      </c>
      <c r="F55" s="9"/>
      <c r="G55" s="12">
        <v>183</v>
      </c>
      <c r="H55" s="14">
        <v>0</v>
      </c>
      <c r="I55" s="2">
        <v>6</v>
      </c>
      <c r="J55" s="2">
        <v>105</v>
      </c>
      <c r="K55" s="2">
        <v>62</v>
      </c>
      <c r="L55" s="2">
        <v>9</v>
      </c>
      <c r="M55" s="2">
        <v>0</v>
      </c>
      <c r="N55" s="2">
        <v>1</v>
      </c>
      <c r="O55" s="17">
        <v>21.6</v>
      </c>
      <c r="P55" s="18">
        <v>0.6</v>
      </c>
    </row>
    <row r="56" spans="4:16" x14ac:dyDescent="0.25">
      <c r="D56" s="68"/>
      <c r="E56" s="8" t="s">
        <v>52</v>
      </c>
      <c r="F56" s="9"/>
      <c r="G56" s="12">
        <v>230</v>
      </c>
      <c r="H56" s="14">
        <v>0</v>
      </c>
      <c r="I56" s="2">
        <v>3</v>
      </c>
      <c r="J56" s="2">
        <v>87</v>
      </c>
      <c r="K56" s="2">
        <v>121</v>
      </c>
      <c r="L56" s="2">
        <v>18</v>
      </c>
      <c r="M56" s="2">
        <v>1</v>
      </c>
      <c r="N56" s="2">
        <v>0</v>
      </c>
      <c r="O56" s="17">
        <v>21.9</v>
      </c>
      <c r="P56" s="18">
        <v>0.6</v>
      </c>
    </row>
    <row r="57" spans="4:16" x14ac:dyDescent="0.25">
      <c r="D57" s="68"/>
      <c r="E57" s="8" t="s">
        <v>53</v>
      </c>
      <c r="F57" s="9"/>
      <c r="G57" s="12">
        <v>249</v>
      </c>
      <c r="H57" s="14">
        <v>0</v>
      </c>
      <c r="I57" s="2">
        <v>8</v>
      </c>
      <c r="J57" s="2">
        <v>89</v>
      </c>
      <c r="K57" s="2">
        <v>106</v>
      </c>
      <c r="L57" s="2">
        <v>40</v>
      </c>
      <c r="M57" s="2">
        <v>6</v>
      </c>
      <c r="N57" s="2">
        <v>0</v>
      </c>
      <c r="O57" s="17">
        <v>22</v>
      </c>
      <c r="P57" s="18">
        <v>0.8</v>
      </c>
    </row>
    <row r="58" spans="4:16" x14ac:dyDescent="0.25">
      <c r="D58" s="68"/>
      <c r="E58" s="8" t="s">
        <v>37</v>
      </c>
      <c r="F58" s="9"/>
      <c r="G58" s="12">
        <v>5</v>
      </c>
      <c r="H58" s="14">
        <v>0</v>
      </c>
      <c r="I58" s="2">
        <v>0</v>
      </c>
      <c r="J58" s="2">
        <v>5</v>
      </c>
      <c r="K58" s="2">
        <v>0</v>
      </c>
      <c r="L58" s="2">
        <v>0</v>
      </c>
      <c r="M58" s="2">
        <v>0</v>
      </c>
      <c r="N58" s="2">
        <v>0</v>
      </c>
      <c r="O58" s="17">
        <v>21.2</v>
      </c>
      <c r="P58" s="18">
        <v>0.3</v>
      </c>
    </row>
    <row r="59" spans="4:16" x14ac:dyDescent="0.25">
      <c r="D59" s="69"/>
      <c r="E59" s="35" t="s">
        <v>39</v>
      </c>
      <c r="F59" s="31"/>
      <c r="G59" s="25">
        <v>0</v>
      </c>
      <c r="H59" s="39">
        <v>0</v>
      </c>
      <c r="I59" s="6">
        <v>0</v>
      </c>
      <c r="J59" s="6">
        <v>0</v>
      </c>
      <c r="K59" s="6">
        <v>0</v>
      </c>
      <c r="L59" s="6">
        <v>0</v>
      </c>
      <c r="M59" s="6">
        <v>0</v>
      </c>
      <c r="N59" s="6">
        <v>0</v>
      </c>
      <c r="O59" s="45">
        <v>0</v>
      </c>
      <c r="P59" s="42">
        <v>0</v>
      </c>
    </row>
  </sheetData>
  <mergeCells count="7">
    <mergeCell ref="D34:D47"/>
    <mergeCell ref="D48:D59"/>
    <mergeCell ref="D8:F9"/>
    <mergeCell ref="D11:D18"/>
    <mergeCell ref="D19:D25"/>
    <mergeCell ref="D26:D27"/>
    <mergeCell ref="D28:D33"/>
  </mergeCells>
  <phoneticPr fontId="4"/>
  <pageMargins left="0.7" right="0.7" top="0.75" bottom="0.75" header="0.3" footer="0.3"/>
  <pageSetup paperSize="9" scale="63" pageOrder="overThenDown" orientation="landscape"/>
  <headerFooter>
    <oddFooter>&amp;CN(61)</oddFooter>
  </headerFooter>
  <rowBreaks count="1" manualBreakCount="1">
    <brk id="59" max="16383" man="1"/>
  </rowBreaks>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4:O59"/>
  <sheetViews>
    <sheetView workbookViewId="0"/>
  </sheetViews>
  <sheetFormatPr defaultColWidth="8.8984375" defaultRowHeight="12.6" x14ac:dyDescent="0.25"/>
  <cols>
    <col min="1" max="1" width="3.59765625" style="24" customWidth="1"/>
    <col min="2" max="2" width="4.59765625" style="24" customWidth="1"/>
    <col min="3" max="4" width="7.59765625" style="24" customWidth="1"/>
    <col min="5" max="5" width="16.59765625" style="24" customWidth="1"/>
    <col min="6" max="6" width="5.59765625" style="24" customWidth="1"/>
    <col min="7" max="15" width="8.59765625" style="24" customWidth="1"/>
    <col min="16" max="16384" width="8.8984375" style="24"/>
  </cols>
  <sheetData>
    <row r="4" spans="2:15" x14ac:dyDescent="0.25">
      <c r="B4" s="32" t="str">
        <f xml:space="preserve"> HYPERLINK("#'目次'!B68", "[62]")</f>
        <v>[62]</v>
      </c>
      <c r="C4" s="19" t="s">
        <v>740</v>
      </c>
    </row>
    <row r="7" spans="2:15" x14ac:dyDescent="0.25">
      <c r="C7" s="19" t="s">
        <v>11</v>
      </c>
    </row>
    <row r="8" spans="2:15" x14ac:dyDescent="0.25">
      <c r="D8" s="63"/>
      <c r="E8" s="64"/>
      <c r="F8" s="64"/>
      <c r="G8" s="38" t="s">
        <v>12</v>
      </c>
      <c r="H8" s="33" t="s">
        <v>741</v>
      </c>
      <c r="I8" s="5" t="s">
        <v>742</v>
      </c>
      <c r="J8" s="5" t="s">
        <v>743</v>
      </c>
      <c r="K8" s="5" t="s">
        <v>744</v>
      </c>
      <c r="L8" s="5" t="s">
        <v>745</v>
      </c>
      <c r="M8" s="5" t="s">
        <v>231</v>
      </c>
      <c r="N8" s="5" t="s">
        <v>738</v>
      </c>
      <c r="O8" s="29" t="s">
        <v>245</v>
      </c>
    </row>
    <row r="9" spans="2:15" x14ac:dyDescent="0.25">
      <c r="D9" s="65"/>
      <c r="E9" s="66"/>
      <c r="F9" s="66"/>
      <c r="G9" s="37"/>
      <c r="H9" s="34"/>
      <c r="I9" s="4"/>
      <c r="J9" s="4"/>
      <c r="K9" s="4"/>
      <c r="L9" s="4"/>
      <c r="M9" s="4"/>
      <c r="N9" s="4"/>
      <c r="O9" s="26"/>
    </row>
    <row r="10" spans="2:15" x14ac:dyDescent="0.25">
      <c r="D10" s="30"/>
      <c r="E10" s="28" t="s">
        <v>12</v>
      </c>
      <c r="F10" s="36"/>
      <c r="G10" s="27">
        <v>1496</v>
      </c>
      <c r="H10" s="3">
        <v>50</v>
      </c>
      <c r="I10" s="3">
        <v>918</v>
      </c>
      <c r="J10" s="3">
        <v>490</v>
      </c>
      <c r="K10" s="3">
        <v>32</v>
      </c>
      <c r="L10" s="3">
        <v>2</v>
      </c>
      <c r="M10" s="3">
        <v>4</v>
      </c>
      <c r="N10" s="44">
        <v>6.6</v>
      </c>
      <c r="O10" s="43">
        <v>0.5</v>
      </c>
    </row>
    <row r="11" spans="2:15" x14ac:dyDescent="0.25">
      <c r="D11" s="67" t="s">
        <v>21</v>
      </c>
      <c r="E11" s="10" t="s">
        <v>13</v>
      </c>
      <c r="F11" s="7"/>
      <c r="G11" s="11">
        <v>64</v>
      </c>
      <c r="H11" s="13">
        <v>2</v>
      </c>
      <c r="I11" s="1">
        <v>38</v>
      </c>
      <c r="J11" s="1">
        <v>24</v>
      </c>
      <c r="K11" s="1">
        <v>0</v>
      </c>
      <c r="L11" s="1">
        <v>0</v>
      </c>
      <c r="M11" s="1">
        <v>0</v>
      </c>
      <c r="N11" s="20">
        <v>6.6</v>
      </c>
      <c r="O11" s="21">
        <v>0.4</v>
      </c>
    </row>
    <row r="12" spans="2:15" x14ac:dyDescent="0.25">
      <c r="D12" s="68"/>
      <c r="E12" s="8" t="s">
        <v>14</v>
      </c>
      <c r="F12" s="9"/>
      <c r="G12" s="12">
        <v>120</v>
      </c>
      <c r="H12" s="14">
        <v>5</v>
      </c>
      <c r="I12" s="2">
        <v>80</v>
      </c>
      <c r="J12" s="2">
        <v>33</v>
      </c>
      <c r="K12" s="2">
        <v>2</v>
      </c>
      <c r="L12" s="2">
        <v>0</v>
      </c>
      <c r="M12" s="2">
        <v>0</v>
      </c>
      <c r="N12" s="17">
        <v>6.5</v>
      </c>
      <c r="O12" s="18">
        <v>0.5</v>
      </c>
    </row>
    <row r="13" spans="2:15" x14ac:dyDescent="0.25">
      <c r="D13" s="68"/>
      <c r="E13" s="8" t="s">
        <v>15</v>
      </c>
      <c r="F13" s="9"/>
      <c r="G13" s="12">
        <v>417</v>
      </c>
      <c r="H13" s="14">
        <v>16</v>
      </c>
      <c r="I13" s="2">
        <v>229</v>
      </c>
      <c r="J13" s="2">
        <v>164</v>
      </c>
      <c r="K13" s="2">
        <v>7</v>
      </c>
      <c r="L13" s="2">
        <v>0</v>
      </c>
      <c r="M13" s="2">
        <v>1</v>
      </c>
      <c r="N13" s="17">
        <v>6.7</v>
      </c>
      <c r="O13" s="18">
        <v>0.5</v>
      </c>
    </row>
    <row r="14" spans="2:15" x14ac:dyDescent="0.25">
      <c r="D14" s="68"/>
      <c r="E14" s="8" t="s">
        <v>16</v>
      </c>
      <c r="F14" s="9"/>
      <c r="G14" s="12">
        <v>308</v>
      </c>
      <c r="H14" s="14">
        <v>11</v>
      </c>
      <c r="I14" s="2">
        <v>232</v>
      </c>
      <c r="J14" s="2">
        <v>59</v>
      </c>
      <c r="K14" s="2">
        <v>4</v>
      </c>
      <c r="L14" s="2">
        <v>1</v>
      </c>
      <c r="M14" s="2">
        <v>1</v>
      </c>
      <c r="N14" s="17">
        <v>6.5</v>
      </c>
      <c r="O14" s="18">
        <v>0.5</v>
      </c>
    </row>
    <row r="15" spans="2:15" x14ac:dyDescent="0.25">
      <c r="D15" s="68"/>
      <c r="E15" s="8" t="s">
        <v>17</v>
      </c>
      <c r="F15" s="9"/>
      <c r="G15" s="12">
        <v>220</v>
      </c>
      <c r="H15" s="14">
        <v>2</v>
      </c>
      <c r="I15" s="2">
        <v>93</v>
      </c>
      <c r="J15" s="2">
        <v>114</v>
      </c>
      <c r="K15" s="2">
        <v>9</v>
      </c>
      <c r="L15" s="2">
        <v>0</v>
      </c>
      <c r="M15" s="2">
        <v>2</v>
      </c>
      <c r="N15" s="17">
        <v>6.9</v>
      </c>
      <c r="O15" s="18">
        <v>0.5</v>
      </c>
    </row>
    <row r="16" spans="2:15" x14ac:dyDescent="0.25">
      <c r="D16" s="68"/>
      <c r="E16" s="8" t="s">
        <v>18</v>
      </c>
      <c r="F16" s="9"/>
      <c r="G16" s="12">
        <v>99</v>
      </c>
      <c r="H16" s="14">
        <v>3</v>
      </c>
      <c r="I16" s="2">
        <v>66</v>
      </c>
      <c r="J16" s="2">
        <v>27</v>
      </c>
      <c r="K16" s="2">
        <v>3</v>
      </c>
      <c r="L16" s="2">
        <v>0</v>
      </c>
      <c r="M16" s="2">
        <v>0</v>
      </c>
      <c r="N16" s="17">
        <v>6.6</v>
      </c>
      <c r="O16" s="18">
        <v>0.5</v>
      </c>
    </row>
    <row r="17" spans="4:15" x14ac:dyDescent="0.25">
      <c r="D17" s="68"/>
      <c r="E17" s="8" t="s">
        <v>19</v>
      </c>
      <c r="F17" s="9"/>
      <c r="G17" s="12">
        <v>48</v>
      </c>
      <c r="H17" s="14">
        <v>4</v>
      </c>
      <c r="I17" s="2">
        <v>28</v>
      </c>
      <c r="J17" s="2">
        <v>16</v>
      </c>
      <c r="K17" s="2">
        <v>0</v>
      </c>
      <c r="L17" s="2">
        <v>0</v>
      </c>
      <c r="M17" s="2">
        <v>0</v>
      </c>
      <c r="N17" s="17">
        <v>6.5</v>
      </c>
      <c r="O17" s="18">
        <v>0.5</v>
      </c>
    </row>
    <row r="18" spans="4:15" x14ac:dyDescent="0.25">
      <c r="D18" s="68"/>
      <c r="E18" s="8" t="s">
        <v>20</v>
      </c>
      <c r="F18" s="9"/>
      <c r="G18" s="12">
        <v>220</v>
      </c>
      <c r="H18" s="14">
        <v>7</v>
      </c>
      <c r="I18" s="2">
        <v>152</v>
      </c>
      <c r="J18" s="2">
        <v>53</v>
      </c>
      <c r="K18" s="2">
        <v>7</v>
      </c>
      <c r="L18" s="2">
        <v>1</v>
      </c>
      <c r="M18" s="2">
        <v>0</v>
      </c>
      <c r="N18" s="17">
        <v>6.6</v>
      </c>
      <c r="O18" s="18">
        <v>0.5</v>
      </c>
    </row>
    <row r="19" spans="4:15" x14ac:dyDescent="0.25">
      <c r="D19" s="67" t="s">
        <v>22</v>
      </c>
      <c r="E19" s="10" t="s">
        <v>23</v>
      </c>
      <c r="F19" s="7"/>
      <c r="G19" s="11">
        <v>327</v>
      </c>
      <c r="H19" s="13">
        <v>9</v>
      </c>
      <c r="I19" s="1">
        <v>145</v>
      </c>
      <c r="J19" s="1">
        <v>157</v>
      </c>
      <c r="K19" s="1">
        <v>14</v>
      </c>
      <c r="L19" s="1">
        <v>1</v>
      </c>
      <c r="M19" s="1">
        <v>1</v>
      </c>
      <c r="N19" s="20">
        <v>6.8</v>
      </c>
      <c r="O19" s="21">
        <v>0.5</v>
      </c>
    </row>
    <row r="20" spans="4:15" x14ac:dyDescent="0.25">
      <c r="D20" s="68"/>
      <c r="E20" s="8" t="s">
        <v>24</v>
      </c>
      <c r="F20" s="9"/>
      <c r="G20" s="12">
        <v>54</v>
      </c>
      <c r="H20" s="14">
        <v>2</v>
      </c>
      <c r="I20" s="2">
        <v>14</v>
      </c>
      <c r="J20" s="2">
        <v>36</v>
      </c>
      <c r="K20" s="2">
        <v>2</v>
      </c>
      <c r="L20" s="2">
        <v>0</v>
      </c>
      <c r="M20" s="2">
        <v>0</v>
      </c>
      <c r="N20" s="17">
        <v>7</v>
      </c>
      <c r="O20" s="18">
        <v>0.6</v>
      </c>
    </row>
    <row r="21" spans="4:15" x14ac:dyDescent="0.25">
      <c r="D21" s="68"/>
      <c r="E21" s="8" t="s">
        <v>25</v>
      </c>
      <c r="F21" s="9"/>
      <c r="G21" s="12">
        <v>273</v>
      </c>
      <c r="H21" s="14">
        <v>7</v>
      </c>
      <c r="I21" s="2">
        <v>131</v>
      </c>
      <c r="J21" s="2">
        <v>121</v>
      </c>
      <c r="K21" s="2">
        <v>12</v>
      </c>
      <c r="L21" s="2">
        <v>1</v>
      </c>
      <c r="M21" s="2">
        <v>1</v>
      </c>
      <c r="N21" s="17">
        <v>6.8</v>
      </c>
      <c r="O21" s="18">
        <v>0.5</v>
      </c>
    </row>
    <row r="22" spans="4:15" x14ac:dyDescent="0.25">
      <c r="D22" s="68"/>
      <c r="E22" s="8" t="s">
        <v>26</v>
      </c>
      <c r="F22" s="9"/>
      <c r="G22" s="12">
        <v>1023</v>
      </c>
      <c r="H22" s="14">
        <v>35</v>
      </c>
      <c r="I22" s="2">
        <v>658</v>
      </c>
      <c r="J22" s="2">
        <v>308</v>
      </c>
      <c r="K22" s="2">
        <v>18</v>
      </c>
      <c r="L22" s="2">
        <v>1</v>
      </c>
      <c r="M22" s="2">
        <v>3</v>
      </c>
      <c r="N22" s="17">
        <v>6.6</v>
      </c>
      <c r="O22" s="18">
        <v>0.5</v>
      </c>
    </row>
    <row r="23" spans="4:15" x14ac:dyDescent="0.25">
      <c r="D23" s="68"/>
      <c r="E23" s="8" t="s">
        <v>27</v>
      </c>
      <c r="F23" s="9"/>
      <c r="G23" s="12">
        <v>654</v>
      </c>
      <c r="H23" s="14">
        <v>22</v>
      </c>
      <c r="I23" s="2">
        <v>391</v>
      </c>
      <c r="J23" s="2">
        <v>223</v>
      </c>
      <c r="K23" s="2">
        <v>15</v>
      </c>
      <c r="L23" s="2">
        <v>0</v>
      </c>
      <c r="M23" s="2">
        <v>3</v>
      </c>
      <c r="N23" s="17">
        <v>6.6</v>
      </c>
      <c r="O23" s="18">
        <v>0.5</v>
      </c>
    </row>
    <row r="24" spans="4:15" x14ac:dyDescent="0.25">
      <c r="D24" s="68"/>
      <c r="E24" s="8" t="s">
        <v>28</v>
      </c>
      <c r="F24" s="9"/>
      <c r="G24" s="12">
        <v>369</v>
      </c>
      <c r="H24" s="14">
        <v>13</v>
      </c>
      <c r="I24" s="2">
        <v>267</v>
      </c>
      <c r="J24" s="2">
        <v>85</v>
      </c>
      <c r="K24" s="2">
        <v>3</v>
      </c>
      <c r="L24" s="2">
        <v>1</v>
      </c>
      <c r="M24" s="2">
        <v>0</v>
      </c>
      <c r="N24" s="17">
        <v>6.6</v>
      </c>
      <c r="O24" s="18">
        <v>0.5</v>
      </c>
    </row>
    <row r="25" spans="4:15" x14ac:dyDescent="0.25">
      <c r="D25" s="68"/>
      <c r="E25" s="8" t="s">
        <v>29</v>
      </c>
      <c r="F25" s="9"/>
      <c r="G25" s="12">
        <v>146</v>
      </c>
      <c r="H25" s="14">
        <v>6</v>
      </c>
      <c r="I25" s="2">
        <v>115</v>
      </c>
      <c r="J25" s="2">
        <v>25</v>
      </c>
      <c r="K25" s="2">
        <v>0</v>
      </c>
      <c r="L25" s="2">
        <v>0</v>
      </c>
      <c r="M25" s="2">
        <v>0</v>
      </c>
      <c r="N25" s="17">
        <v>6.4</v>
      </c>
      <c r="O25" s="18">
        <v>0.4</v>
      </c>
    </row>
    <row r="26" spans="4:15" x14ac:dyDescent="0.25">
      <c r="D26" s="67" t="s">
        <v>30</v>
      </c>
      <c r="E26" s="10" t="s">
        <v>31</v>
      </c>
      <c r="F26" s="7"/>
      <c r="G26" s="11">
        <v>750</v>
      </c>
      <c r="H26" s="13">
        <v>25</v>
      </c>
      <c r="I26" s="1">
        <v>450</v>
      </c>
      <c r="J26" s="1">
        <v>256</v>
      </c>
      <c r="K26" s="1">
        <v>15</v>
      </c>
      <c r="L26" s="1">
        <v>1</v>
      </c>
      <c r="M26" s="1">
        <v>3</v>
      </c>
      <c r="N26" s="20">
        <v>6.6</v>
      </c>
      <c r="O26" s="21">
        <v>0.5</v>
      </c>
    </row>
    <row r="27" spans="4:15" x14ac:dyDescent="0.25">
      <c r="D27" s="68"/>
      <c r="E27" s="8" t="s">
        <v>32</v>
      </c>
      <c r="F27" s="9"/>
      <c r="G27" s="12">
        <v>746</v>
      </c>
      <c r="H27" s="14">
        <v>25</v>
      </c>
      <c r="I27" s="2">
        <v>468</v>
      </c>
      <c r="J27" s="2">
        <v>234</v>
      </c>
      <c r="K27" s="2">
        <v>17</v>
      </c>
      <c r="L27" s="2">
        <v>1</v>
      </c>
      <c r="M27" s="2">
        <v>1</v>
      </c>
      <c r="N27" s="17">
        <v>6.6</v>
      </c>
      <c r="O27" s="18">
        <v>0.5</v>
      </c>
    </row>
    <row r="28" spans="4:15" x14ac:dyDescent="0.25">
      <c r="D28" s="67" t="s">
        <v>33</v>
      </c>
      <c r="E28" s="10" t="s">
        <v>34</v>
      </c>
      <c r="F28" s="7"/>
      <c r="G28" s="11">
        <v>1182</v>
      </c>
      <c r="H28" s="13">
        <v>42</v>
      </c>
      <c r="I28" s="1">
        <v>795</v>
      </c>
      <c r="J28" s="1">
        <v>337</v>
      </c>
      <c r="K28" s="1">
        <v>3</v>
      </c>
      <c r="L28" s="1">
        <v>1</v>
      </c>
      <c r="M28" s="1">
        <v>4</v>
      </c>
      <c r="N28" s="20">
        <v>6.6</v>
      </c>
      <c r="O28" s="21">
        <v>0.5</v>
      </c>
    </row>
    <row r="29" spans="4:15" x14ac:dyDescent="0.25">
      <c r="D29" s="68"/>
      <c r="E29" s="8" t="s">
        <v>35</v>
      </c>
      <c r="F29" s="9"/>
      <c r="G29" s="12">
        <v>137</v>
      </c>
      <c r="H29" s="14">
        <v>2</v>
      </c>
      <c r="I29" s="2">
        <v>57</v>
      </c>
      <c r="J29" s="2">
        <v>69</v>
      </c>
      <c r="K29" s="2">
        <v>8</v>
      </c>
      <c r="L29" s="2">
        <v>1</v>
      </c>
      <c r="M29" s="2">
        <v>0</v>
      </c>
      <c r="N29" s="17">
        <v>6.9</v>
      </c>
      <c r="O29" s="18">
        <v>0.6</v>
      </c>
    </row>
    <row r="30" spans="4:15" x14ac:dyDescent="0.25">
      <c r="D30" s="68"/>
      <c r="E30" s="8" t="s">
        <v>36</v>
      </c>
      <c r="F30" s="9"/>
      <c r="G30" s="12">
        <v>129</v>
      </c>
      <c r="H30" s="14">
        <v>3</v>
      </c>
      <c r="I30" s="2">
        <v>44</v>
      </c>
      <c r="J30" s="2">
        <v>65</v>
      </c>
      <c r="K30" s="2">
        <v>17</v>
      </c>
      <c r="L30" s="2">
        <v>0</v>
      </c>
      <c r="M30" s="2">
        <v>0</v>
      </c>
      <c r="N30" s="17">
        <v>7</v>
      </c>
      <c r="O30" s="18">
        <v>0.6</v>
      </c>
    </row>
    <row r="31" spans="4:15" x14ac:dyDescent="0.25">
      <c r="D31" s="68"/>
      <c r="E31" s="8" t="s">
        <v>37</v>
      </c>
      <c r="F31" s="9"/>
      <c r="G31" s="12">
        <v>5</v>
      </c>
      <c r="H31" s="14">
        <v>0</v>
      </c>
      <c r="I31" s="2">
        <v>2</v>
      </c>
      <c r="J31" s="2">
        <v>3</v>
      </c>
      <c r="K31" s="2">
        <v>0</v>
      </c>
      <c r="L31" s="2">
        <v>0</v>
      </c>
      <c r="M31" s="2">
        <v>0</v>
      </c>
      <c r="N31" s="17">
        <v>6.9</v>
      </c>
      <c r="O31" s="18">
        <v>0.4</v>
      </c>
    </row>
    <row r="32" spans="4:15" x14ac:dyDescent="0.25">
      <c r="D32" s="68"/>
      <c r="E32" s="8" t="s">
        <v>38</v>
      </c>
      <c r="F32" s="9"/>
      <c r="G32" s="12">
        <v>43</v>
      </c>
      <c r="H32" s="14">
        <v>3</v>
      </c>
      <c r="I32" s="2">
        <v>20</v>
      </c>
      <c r="J32" s="2">
        <v>16</v>
      </c>
      <c r="K32" s="2">
        <v>4</v>
      </c>
      <c r="L32" s="2">
        <v>0</v>
      </c>
      <c r="M32" s="2">
        <v>0</v>
      </c>
      <c r="N32" s="17">
        <v>6.8</v>
      </c>
      <c r="O32" s="18">
        <v>0.7</v>
      </c>
    </row>
    <row r="33" spans="4:15" x14ac:dyDescent="0.25">
      <c r="D33" s="68"/>
      <c r="E33" s="8" t="s">
        <v>39</v>
      </c>
      <c r="F33" s="9"/>
      <c r="G33" s="12">
        <v>0</v>
      </c>
      <c r="H33" s="14">
        <v>0</v>
      </c>
      <c r="I33" s="2">
        <v>0</v>
      </c>
      <c r="J33" s="2">
        <v>0</v>
      </c>
      <c r="K33" s="2">
        <v>0</v>
      </c>
      <c r="L33" s="2">
        <v>0</v>
      </c>
      <c r="M33" s="2">
        <v>0</v>
      </c>
      <c r="N33" s="23">
        <v>0</v>
      </c>
      <c r="O33" s="22">
        <v>0</v>
      </c>
    </row>
    <row r="34" spans="4:15" x14ac:dyDescent="0.25">
      <c r="D34" s="67" t="s">
        <v>40</v>
      </c>
      <c r="E34" s="10" t="s">
        <v>41</v>
      </c>
      <c r="F34" s="7"/>
      <c r="G34" s="11">
        <v>750</v>
      </c>
      <c r="H34" s="13">
        <v>25</v>
      </c>
      <c r="I34" s="1">
        <v>450</v>
      </c>
      <c r="J34" s="1">
        <v>256</v>
      </c>
      <c r="K34" s="1">
        <v>15</v>
      </c>
      <c r="L34" s="1">
        <v>1</v>
      </c>
      <c r="M34" s="1">
        <v>3</v>
      </c>
      <c r="N34" s="20">
        <v>6.6</v>
      </c>
      <c r="O34" s="21">
        <v>0.5</v>
      </c>
    </row>
    <row r="35" spans="4:15" x14ac:dyDescent="0.25">
      <c r="D35" s="68"/>
      <c r="E35" s="8" t="s">
        <v>34</v>
      </c>
      <c r="F35" s="9"/>
      <c r="G35" s="12">
        <v>588</v>
      </c>
      <c r="H35" s="14">
        <v>20</v>
      </c>
      <c r="I35" s="2">
        <v>380</v>
      </c>
      <c r="J35" s="2">
        <v>183</v>
      </c>
      <c r="K35" s="2">
        <v>2</v>
      </c>
      <c r="L35" s="2">
        <v>0</v>
      </c>
      <c r="M35" s="2">
        <v>3</v>
      </c>
      <c r="N35" s="17">
        <v>6.6</v>
      </c>
      <c r="O35" s="18">
        <v>0.5</v>
      </c>
    </row>
    <row r="36" spans="4:15" x14ac:dyDescent="0.25">
      <c r="D36" s="68"/>
      <c r="E36" s="8" t="s">
        <v>35</v>
      </c>
      <c r="F36" s="9"/>
      <c r="G36" s="12">
        <v>72</v>
      </c>
      <c r="H36" s="14">
        <v>1</v>
      </c>
      <c r="I36" s="2">
        <v>34</v>
      </c>
      <c r="J36" s="2">
        <v>36</v>
      </c>
      <c r="K36" s="2">
        <v>0</v>
      </c>
      <c r="L36" s="2">
        <v>1</v>
      </c>
      <c r="M36" s="2">
        <v>0</v>
      </c>
      <c r="N36" s="17">
        <v>6.8</v>
      </c>
      <c r="O36" s="18">
        <v>0.6</v>
      </c>
    </row>
    <row r="37" spans="4:15" x14ac:dyDescent="0.25">
      <c r="D37" s="68"/>
      <c r="E37" s="8" t="s">
        <v>36</v>
      </c>
      <c r="F37" s="9"/>
      <c r="G37" s="12">
        <v>62</v>
      </c>
      <c r="H37" s="14">
        <v>2</v>
      </c>
      <c r="I37" s="2">
        <v>22</v>
      </c>
      <c r="J37" s="2">
        <v>29</v>
      </c>
      <c r="K37" s="2">
        <v>9</v>
      </c>
      <c r="L37" s="2">
        <v>0</v>
      </c>
      <c r="M37" s="2">
        <v>0</v>
      </c>
      <c r="N37" s="17">
        <v>6.9</v>
      </c>
      <c r="O37" s="18">
        <v>0.6</v>
      </c>
    </row>
    <row r="38" spans="4:15" x14ac:dyDescent="0.25">
      <c r="D38" s="68"/>
      <c r="E38" s="8" t="s">
        <v>38</v>
      </c>
      <c r="F38" s="9"/>
      <c r="G38" s="12">
        <v>25</v>
      </c>
      <c r="H38" s="14">
        <v>2</v>
      </c>
      <c r="I38" s="2">
        <v>12</v>
      </c>
      <c r="J38" s="2">
        <v>7</v>
      </c>
      <c r="K38" s="2">
        <v>4</v>
      </c>
      <c r="L38" s="2">
        <v>0</v>
      </c>
      <c r="M38" s="2">
        <v>0</v>
      </c>
      <c r="N38" s="17">
        <v>6.8</v>
      </c>
      <c r="O38" s="18">
        <v>0.7</v>
      </c>
    </row>
    <row r="39" spans="4:15" x14ac:dyDescent="0.25">
      <c r="D39" s="68"/>
      <c r="E39" s="8" t="s">
        <v>37</v>
      </c>
      <c r="F39" s="9"/>
      <c r="G39" s="12">
        <v>3</v>
      </c>
      <c r="H39" s="14">
        <v>0</v>
      </c>
      <c r="I39" s="2">
        <v>2</v>
      </c>
      <c r="J39" s="2">
        <v>1</v>
      </c>
      <c r="K39" s="2">
        <v>0</v>
      </c>
      <c r="L39" s="2">
        <v>0</v>
      </c>
      <c r="M39" s="2">
        <v>0</v>
      </c>
      <c r="N39" s="17">
        <v>6.8</v>
      </c>
      <c r="O39" s="18">
        <v>0.5</v>
      </c>
    </row>
    <row r="40" spans="4:15" x14ac:dyDescent="0.25">
      <c r="D40" s="68"/>
      <c r="E40" s="8" t="s">
        <v>39</v>
      </c>
      <c r="F40" s="9"/>
      <c r="G40" s="12">
        <v>0</v>
      </c>
      <c r="H40" s="14">
        <v>0</v>
      </c>
      <c r="I40" s="2">
        <v>0</v>
      </c>
      <c r="J40" s="2">
        <v>0</v>
      </c>
      <c r="K40" s="2">
        <v>0</v>
      </c>
      <c r="L40" s="2">
        <v>0</v>
      </c>
      <c r="M40" s="2">
        <v>0</v>
      </c>
      <c r="N40" s="23">
        <v>0</v>
      </c>
      <c r="O40" s="22">
        <v>0</v>
      </c>
    </row>
    <row r="41" spans="4:15" x14ac:dyDescent="0.25">
      <c r="D41" s="68"/>
      <c r="E41" s="8" t="s">
        <v>42</v>
      </c>
      <c r="F41" s="9"/>
      <c r="G41" s="12">
        <v>746</v>
      </c>
      <c r="H41" s="14">
        <v>25</v>
      </c>
      <c r="I41" s="2">
        <v>468</v>
      </c>
      <c r="J41" s="2">
        <v>234</v>
      </c>
      <c r="K41" s="2">
        <v>17</v>
      </c>
      <c r="L41" s="2">
        <v>1</v>
      </c>
      <c r="M41" s="2">
        <v>1</v>
      </c>
      <c r="N41" s="17">
        <v>6.6</v>
      </c>
      <c r="O41" s="18">
        <v>0.5</v>
      </c>
    </row>
    <row r="42" spans="4:15" x14ac:dyDescent="0.25">
      <c r="D42" s="68"/>
      <c r="E42" s="8" t="s">
        <v>34</v>
      </c>
      <c r="F42" s="9"/>
      <c r="G42" s="12">
        <v>594</v>
      </c>
      <c r="H42" s="14">
        <v>22</v>
      </c>
      <c r="I42" s="2">
        <v>415</v>
      </c>
      <c r="J42" s="2">
        <v>154</v>
      </c>
      <c r="K42" s="2">
        <v>1</v>
      </c>
      <c r="L42" s="2">
        <v>1</v>
      </c>
      <c r="M42" s="2">
        <v>1</v>
      </c>
      <c r="N42" s="17">
        <v>6.5</v>
      </c>
      <c r="O42" s="18">
        <v>0.5</v>
      </c>
    </row>
    <row r="43" spans="4:15" x14ac:dyDescent="0.25">
      <c r="D43" s="68"/>
      <c r="E43" s="8" t="s">
        <v>35</v>
      </c>
      <c r="F43" s="9"/>
      <c r="G43" s="12">
        <v>65</v>
      </c>
      <c r="H43" s="14">
        <v>1</v>
      </c>
      <c r="I43" s="2">
        <v>23</v>
      </c>
      <c r="J43" s="2">
        <v>33</v>
      </c>
      <c r="K43" s="2">
        <v>8</v>
      </c>
      <c r="L43" s="2">
        <v>0</v>
      </c>
      <c r="M43" s="2">
        <v>0</v>
      </c>
      <c r="N43" s="17">
        <v>7</v>
      </c>
      <c r="O43" s="18">
        <v>0.6</v>
      </c>
    </row>
    <row r="44" spans="4:15" x14ac:dyDescent="0.25">
      <c r="D44" s="68"/>
      <c r="E44" s="8" t="s">
        <v>36</v>
      </c>
      <c r="F44" s="9"/>
      <c r="G44" s="12">
        <v>67</v>
      </c>
      <c r="H44" s="14">
        <v>1</v>
      </c>
      <c r="I44" s="2">
        <v>22</v>
      </c>
      <c r="J44" s="2">
        <v>36</v>
      </c>
      <c r="K44" s="2">
        <v>8</v>
      </c>
      <c r="L44" s="2">
        <v>0</v>
      </c>
      <c r="M44" s="2">
        <v>0</v>
      </c>
      <c r="N44" s="17">
        <v>7</v>
      </c>
      <c r="O44" s="18">
        <v>0.6</v>
      </c>
    </row>
    <row r="45" spans="4:15" x14ac:dyDescent="0.25">
      <c r="D45" s="68"/>
      <c r="E45" s="8" t="s">
        <v>38</v>
      </c>
      <c r="F45" s="9"/>
      <c r="G45" s="12">
        <v>18</v>
      </c>
      <c r="H45" s="14">
        <v>1</v>
      </c>
      <c r="I45" s="2">
        <v>8</v>
      </c>
      <c r="J45" s="2">
        <v>9</v>
      </c>
      <c r="K45" s="2">
        <v>0</v>
      </c>
      <c r="L45" s="2">
        <v>0</v>
      </c>
      <c r="M45" s="2">
        <v>0</v>
      </c>
      <c r="N45" s="17">
        <v>6.7</v>
      </c>
      <c r="O45" s="18">
        <v>0.6</v>
      </c>
    </row>
    <row r="46" spans="4:15" x14ac:dyDescent="0.25">
      <c r="D46" s="68"/>
      <c r="E46" s="8" t="s">
        <v>37</v>
      </c>
      <c r="F46" s="9"/>
      <c r="G46" s="12">
        <v>2</v>
      </c>
      <c r="H46" s="14">
        <v>0</v>
      </c>
      <c r="I46" s="2">
        <v>0</v>
      </c>
      <c r="J46" s="2">
        <v>2</v>
      </c>
      <c r="K46" s="2">
        <v>0</v>
      </c>
      <c r="L46" s="2">
        <v>0</v>
      </c>
      <c r="M46" s="2">
        <v>0</v>
      </c>
      <c r="N46" s="17">
        <v>7</v>
      </c>
      <c r="O46" s="18">
        <v>0</v>
      </c>
    </row>
    <row r="47" spans="4:15" x14ac:dyDescent="0.25">
      <c r="D47" s="68"/>
      <c r="E47" s="8" t="s">
        <v>39</v>
      </c>
      <c r="F47" s="9"/>
      <c r="G47" s="12">
        <v>0</v>
      </c>
      <c r="H47" s="14">
        <v>0</v>
      </c>
      <c r="I47" s="2">
        <v>0</v>
      </c>
      <c r="J47" s="2">
        <v>0</v>
      </c>
      <c r="K47" s="2">
        <v>0</v>
      </c>
      <c r="L47" s="2">
        <v>0</v>
      </c>
      <c r="M47" s="2">
        <v>0</v>
      </c>
      <c r="N47" s="23">
        <v>0</v>
      </c>
      <c r="O47" s="22">
        <v>0</v>
      </c>
    </row>
    <row r="48" spans="4:15" x14ac:dyDescent="0.25">
      <c r="D48" s="67" t="s">
        <v>43</v>
      </c>
      <c r="E48" s="10" t="s">
        <v>44</v>
      </c>
      <c r="F48" s="7"/>
      <c r="G48" s="11">
        <v>309</v>
      </c>
      <c r="H48" s="13">
        <v>8</v>
      </c>
      <c r="I48" s="1">
        <v>121</v>
      </c>
      <c r="J48" s="1">
        <v>150</v>
      </c>
      <c r="K48" s="1">
        <v>29</v>
      </c>
      <c r="L48" s="1">
        <v>1</v>
      </c>
      <c r="M48" s="1">
        <v>0</v>
      </c>
      <c r="N48" s="20">
        <v>6.9</v>
      </c>
      <c r="O48" s="21">
        <v>0.6</v>
      </c>
    </row>
    <row r="49" spans="4:15" x14ac:dyDescent="0.25">
      <c r="D49" s="68"/>
      <c r="E49" s="8" t="s">
        <v>45</v>
      </c>
      <c r="F49" s="9"/>
      <c r="G49" s="12">
        <v>149</v>
      </c>
      <c r="H49" s="14">
        <v>2</v>
      </c>
      <c r="I49" s="2">
        <v>59</v>
      </c>
      <c r="J49" s="2">
        <v>70</v>
      </c>
      <c r="K49" s="2">
        <v>18</v>
      </c>
      <c r="L49" s="2">
        <v>0</v>
      </c>
      <c r="M49" s="2">
        <v>0</v>
      </c>
      <c r="N49" s="17">
        <v>6.9</v>
      </c>
      <c r="O49" s="18">
        <v>0.6</v>
      </c>
    </row>
    <row r="50" spans="4:15" x14ac:dyDescent="0.25">
      <c r="D50" s="68"/>
      <c r="E50" s="8" t="s">
        <v>46</v>
      </c>
      <c r="F50" s="9"/>
      <c r="G50" s="12">
        <v>160</v>
      </c>
      <c r="H50" s="14">
        <v>6</v>
      </c>
      <c r="I50" s="2">
        <v>62</v>
      </c>
      <c r="J50" s="2">
        <v>80</v>
      </c>
      <c r="K50" s="2">
        <v>11</v>
      </c>
      <c r="L50" s="2">
        <v>1</v>
      </c>
      <c r="M50" s="2">
        <v>0</v>
      </c>
      <c r="N50" s="17">
        <v>6.9</v>
      </c>
      <c r="O50" s="18">
        <v>0.6</v>
      </c>
    </row>
    <row r="51" spans="4:15" x14ac:dyDescent="0.25">
      <c r="D51" s="68"/>
      <c r="E51" s="8" t="s">
        <v>47</v>
      </c>
      <c r="F51" s="9"/>
      <c r="G51" s="12">
        <v>1182</v>
      </c>
      <c r="H51" s="14">
        <v>42</v>
      </c>
      <c r="I51" s="2">
        <v>795</v>
      </c>
      <c r="J51" s="2">
        <v>337</v>
      </c>
      <c r="K51" s="2">
        <v>3</v>
      </c>
      <c r="L51" s="2">
        <v>1</v>
      </c>
      <c r="M51" s="2">
        <v>4</v>
      </c>
      <c r="N51" s="17">
        <v>6.6</v>
      </c>
      <c r="O51" s="18">
        <v>0.5</v>
      </c>
    </row>
    <row r="52" spans="4:15" x14ac:dyDescent="0.25">
      <c r="D52" s="68"/>
      <c r="E52" s="8" t="s">
        <v>48</v>
      </c>
      <c r="F52" s="9"/>
      <c r="G52" s="12">
        <v>175</v>
      </c>
      <c r="H52" s="14">
        <v>5</v>
      </c>
      <c r="I52" s="2">
        <v>120</v>
      </c>
      <c r="J52" s="2">
        <v>50</v>
      </c>
      <c r="K52" s="2">
        <v>0</v>
      </c>
      <c r="L52" s="2">
        <v>0</v>
      </c>
      <c r="M52" s="2">
        <v>0</v>
      </c>
      <c r="N52" s="17">
        <v>6.6</v>
      </c>
      <c r="O52" s="18">
        <v>0.4</v>
      </c>
    </row>
    <row r="53" spans="4:15" x14ac:dyDescent="0.25">
      <c r="D53" s="68"/>
      <c r="E53" s="8" t="s">
        <v>49</v>
      </c>
      <c r="F53" s="9"/>
      <c r="G53" s="12">
        <v>169</v>
      </c>
      <c r="H53" s="14">
        <v>11</v>
      </c>
      <c r="I53" s="2">
        <v>116</v>
      </c>
      <c r="J53" s="2">
        <v>40</v>
      </c>
      <c r="K53" s="2">
        <v>0</v>
      </c>
      <c r="L53" s="2">
        <v>0</v>
      </c>
      <c r="M53" s="2">
        <v>2</v>
      </c>
      <c r="N53" s="17">
        <v>6.5</v>
      </c>
      <c r="O53" s="18">
        <v>0.5</v>
      </c>
    </row>
    <row r="54" spans="4:15" x14ac:dyDescent="0.25">
      <c r="D54" s="68"/>
      <c r="E54" s="8" t="s">
        <v>50</v>
      </c>
      <c r="F54" s="9"/>
      <c r="G54" s="12">
        <v>176</v>
      </c>
      <c r="H54" s="14">
        <v>3</v>
      </c>
      <c r="I54" s="2">
        <v>126</v>
      </c>
      <c r="J54" s="2">
        <v>46</v>
      </c>
      <c r="K54" s="2">
        <v>0</v>
      </c>
      <c r="L54" s="2">
        <v>0</v>
      </c>
      <c r="M54" s="2">
        <v>1</v>
      </c>
      <c r="N54" s="17">
        <v>6.5</v>
      </c>
      <c r="O54" s="18">
        <v>0.4</v>
      </c>
    </row>
    <row r="55" spans="4:15" x14ac:dyDescent="0.25">
      <c r="D55" s="68"/>
      <c r="E55" s="8" t="s">
        <v>51</v>
      </c>
      <c r="F55" s="9"/>
      <c r="G55" s="12">
        <v>183</v>
      </c>
      <c r="H55" s="14">
        <v>4</v>
      </c>
      <c r="I55" s="2">
        <v>124</v>
      </c>
      <c r="J55" s="2">
        <v>54</v>
      </c>
      <c r="K55" s="2">
        <v>0</v>
      </c>
      <c r="L55" s="2">
        <v>0</v>
      </c>
      <c r="M55" s="2">
        <v>1</v>
      </c>
      <c r="N55" s="17">
        <v>6.5</v>
      </c>
      <c r="O55" s="18">
        <v>0.4</v>
      </c>
    </row>
    <row r="56" spans="4:15" x14ac:dyDescent="0.25">
      <c r="D56" s="68"/>
      <c r="E56" s="8" t="s">
        <v>52</v>
      </c>
      <c r="F56" s="9"/>
      <c r="G56" s="12">
        <v>230</v>
      </c>
      <c r="H56" s="14">
        <v>6</v>
      </c>
      <c r="I56" s="2">
        <v>154</v>
      </c>
      <c r="J56" s="2">
        <v>68</v>
      </c>
      <c r="K56" s="2">
        <v>1</v>
      </c>
      <c r="L56" s="2">
        <v>1</v>
      </c>
      <c r="M56" s="2">
        <v>0</v>
      </c>
      <c r="N56" s="17">
        <v>6.6</v>
      </c>
      <c r="O56" s="18">
        <v>0.5</v>
      </c>
    </row>
    <row r="57" spans="4:15" x14ac:dyDescent="0.25">
      <c r="D57" s="68"/>
      <c r="E57" s="8" t="s">
        <v>53</v>
      </c>
      <c r="F57" s="9"/>
      <c r="G57" s="12">
        <v>249</v>
      </c>
      <c r="H57" s="14">
        <v>13</v>
      </c>
      <c r="I57" s="2">
        <v>155</v>
      </c>
      <c r="J57" s="2">
        <v>79</v>
      </c>
      <c r="K57" s="2">
        <v>2</v>
      </c>
      <c r="L57" s="2">
        <v>0</v>
      </c>
      <c r="M57" s="2">
        <v>0</v>
      </c>
      <c r="N57" s="17">
        <v>6.6</v>
      </c>
      <c r="O57" s="18">
        <v>0.5</v>
      </c>
    </row>
    <row r="58" spans="4:15" x14ac:dyDescent="0.25">
      <c r="D58" s="68"/>
      <c r="E58" s="8" t="s">
        <v>37</v>
      </c>
      <c r="F58" s="9"/>
      <c r="G58" s="12">
        <v>5</v>
      </c>
      <c r="H58" s="14">
        <v>0</v>
      </c>
      <c r="I58" s="2">
        <v>2</v>
      </c>
      <c r="J58" s="2">
        <v>3</v>
      </c>
      <c r="K58" s="2">
        <v>0</v>
      </c>
      <c r="L58" s="2">
        <v>0</v>
      </c>
      <c r="M58" s="2">
        <v>0</v>
      </c>
      <c r="N58" s="17">
        <v>6.9</v>
      </c>
      <c r="O58" s="18">
        <v>0.4</v>
      </c>
    </row>
    <row r="59" spans="4:15" x14ac:dyDescent="0.25">
      <c r="D59" s="69"/>
      <c r="E59" s="35" t="s">
        <v>39</v>
      </c>
      <c r="F59" s="31"/>
      <c r="G59" s="25">
        <v>0</v>
      </c>
      <c r="H59" s="39">
        <v>0</v>
      </c>
      <c r="I59" s="6">
        <v>0</v>
      </c>
      <c r="J59" s="6">
        <v>0</v>
      </c>
      <c r="K59" s="6">
        <v>0</v>
      </c>
      <c r="L59" s="6">
        <v>0</v>
      </c>
      <c r="M59" s="6">
        <v>0</v>
      </c>
      <c r="N59" s="45">
        <v>0</v>
      </c>
      <c r="O59" s="42">
        <v>0</v>
      </c>
    </row>
  </sheetData>
  <mergeCells count="7">
    <mergeCell ref="D34:D47"/>
    <mergeCell ref="D48:D59"/>
    <mergeCell ref="D8:F9"/>
    <mergeCell ref="D11:D18"/>
    <mergeCell ref="D19:D25"/>
    <mergeCell ref="D26:D27"/>
    <mergeCell ref="D28:D33"/>
  </mergeCells>
  <phoneticPr fontId="4"/>
  <pageMargins left="0.7" right="0.7" top="0.75" bottom="0.75" header="0.3" footer="0.3"/>
  <pageSetup paperSize="9" scale="63" pageOrder="overThenDown" orientation="landscape"/>
  <headerFooter>
    <oddFooter>&amp;CN(62)</oddFooter>
  </headerFooter>
  <rowBreaks count="1" manualBreakCount="1">
    <brk id="59" max="16383" man="1"/>
  </rowBreaks>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4:P59"/>
  <sheetViews>
    <sheetView workbookViewId="0"/>
  </sheetViews>
  <sheetFormatPr defaultColWidth="8.8984375" defaultRowHeight="12.6" x14ac:dyDescent="0.25"/>
  <cols>
    <col min="1" max="1" width="3.59765625" style="24" customWidth="1"/>
    <col min="2" max="2" width="4.59765625" style="24" customWidth="1"/>
    <col min="3" max="4" width="7.59765625" style="24" customWidth="1"/>
    <col min="5" max="5" width="16.59765625" style="24" customWidth="1"/>
    <col min="6" max="6" width="5.59765625" style="24" customWidth="1"/>
    <col min="7" max="16" width="8.59765625" style="24" customWidth="1"/>
    <col min="17" max="16384" width="8.8984375" style="24"/>
  </cols>
  <sheetData>
    <row r="4" spans="2:16" x14ac:dyDescent="0.25">
      <c r="B4" s="32" t="str">
        <f xml:space="preserve"> HYPERLINK("#'目次'!B69", "[63]")</f>
        <v>[63]</v>
      </c>
      <c r="C4" s="19" t="s">
        <v>747</v>
      </c>
    </row>
    <row r="7" spans="2:16" x14ac:dyDescent="0.25">
      <c r="C7" s="19" t="s">
        <v>11</v>
      </c>
    </row>
    <row r="8" spans="2:16" ht="25.2" x14ac:dyDescent="0.25">
      <c r="D8" s="63"/>
      <c r="E8" s="64"/>
      <c r="F8" s="64"/>
      <c r="G8" s="38" t="s">
        <v>12</v>
      </c>
      <c r="H8" s="33" t="s">
        <v>732</v>
      </c>
      <c r="I8" s="5" t="s">
        <v>733</v>
      </c>
      <c r="J8" s="5" t="s">
        <v>734</v>
      </c>
      <c r="K8" s="5" t="s">
        <v>735</v>
      </c>
      <c r="L8" s="5" t="s">
        <v>736</v>
      </c>
      <c r="M8" s="5" t="s">
        <v>737</v>
      </c>
      <c r="N8" s="5" t="s">
        <v>231</v>
      </c>
      <c r="O8" s="5" t="s">
        <v>738</v>
      </c>
      <c r="P8" s="29" t="s">
        <v>245</v>
      </c>
    </row>
    <row r="9" spans="2:16" x14ac:dyDescent="0.25">
      <c r="D9" s="65"/>
      <c r="E9" s="66"/>
      <c r="F9" s="66"/>
      <c r="G9" s="37"/>
      <c r="H9" s="34"/>
      <c r="I9" s="4"/>
      <c r="J9" s="4"/>
      <c r="K9" s="4"/>
      <c r="L9" s="4"/>
      <c r="M9" s="4"/>
      <c r="N9" s="4"/>
      <c r="O9" s="4"/>
      <c r="P9" s="26"/>
    </row>
    <row r="10" spans="2:16" x14ac:dyDescent="0.25">
      <c r="D10" s="30"/>
      <c r="E10" s="28" t="s">
        <v>12</v>
      </c>
      <c r="F10" s="36"/>
      <c r="G10" s="27">
        <v>1496</v>
      </c>
      <c r="H10" s="3">
        <v>6</v>
      </c>
      <c r="I10" s="3">
        <v>74</v>
      </c>
      <c r="J10" s="3">
        <v>519</v>
      </c>
      <c r="K10" s="3">
        <v>611</v>
      </c>
      <c r="L10" s="3">
        <v>241</v>
      </c>
      <c r="M10" s="3">
        <v>36</v>
      </c>
      <c r="N10" s="3">
        <v>9</v>
      </c>
      <c r="O10" s="44">
        <v>21.9</v>
      </c>
      <c r="P10" s="43">
        <v>0.8</v>
      </c>
    </row>
    <row r="11" spans="2:16" x14ac:dyDescent="0.25">
      <c r="D11" s="67" t="s">
        <v>21</v>
      </c>
      <c r="E11" s="10" t="s">
        <v>13</v>
      </c>
      <c r="F11" s="7"/>
      <c r="G11" s="11">
        <v>64</v>
      </c>
      <c r="H11" s="13">
        <v>0</v>
      </c>
      <c r="I11" s="1">
        <v>2</v>
      </c>
      <c r="J11" s="1">
        <v>28</v>
      </c>
      <c r="K11" s="1">
        <v>25</v>
      </c>
      <c r="L11" s="1">
        <v>7</v>
      </c>
      <c r="M11" s="1">
        <v>2</v>
      </c>
      <c r="N11" s="1">
        <v>0</v>
      </c>
      <c r="O11" s="20">
        <v>21.8</v>
      </c>
      <c r="P11" s="21">
        <v>0.8</v>
      </c>
    </row>
    <row r="12" spans="2:16" x14ac:dyDescent="0.25">
      <c r="D12" s="68"/>
      <c r="E12" s="8" t="s">
        <v>14</v>
      </c>
      <c r="F12" s="9"/>
      <c r="G12" s="12">
        <v>120</v>
      </c>
      <c r="H12" s="14">
        <v>1</v>
      </c>
      <c r="I12" s="2">
        <v>5</v>
      </c>
      <c r="J12" s="2">
        <v>49</v>
      </c>
      <c r="K12" s="2">
        <v>49</v>
      </c>
      <c r="L12" s="2">
        <v>15</v>
      </c>
      <c r="M12" s="2">
        <v>1</v>
      </c>
      <c r="N12" s="2">
        <v>0</v>
      </c>
      <c r="O12" s="17">
        <v>21.8</v>
      </c>
      <c r="P12" s="18">
        <v>0.8</v>
      </c>
    </row>
    <row r="13" spans="2:16" x14ac:dyDescent="0.25">
      <c r="D13" s="68"/>
      <c r="E13" s="8" t="s">
        <v>15</v>
      </c>
      <c r="F13" s="9"/>
      <c r="G13" s="12">
        <v>417</v>
      </c>
      <c r="H13" s="14">
        <v>1</v>
      </c>
      <c r="I13" s="2">
        <v>23</v>
      </c>
      <c r="J13" s="2">
        <v>151</v>
      </c>
      <c r="K13" s="2">
        <v>166</v>
      </c>
      <c r="L13" s="2">
        <v>64</v>
      </c>
      <c r="M13" s="2">
        <v>7</v>
      </c>
      <c r="N13" s="2">
        <v>5</v>
      </c>
      <c r="O13" s="17">
        <v>21.9</v>
      </c>
      <c r="P13" s="18">
        <v>0.8</v>
      </c>
    </row>
    <row r="14" spans="2:16" x14ac:dyDescent="0.25">
      <c r="D14" s="68"/>
      <c r="E14" s="8" t="s">
        <v>16</v>
      </c>
      <c r="F14" s="9"/>
      <c r="G14" s="12">
        <v>308</v>
      </c>
      <c r="H14" s="14">
        <v>3</v>
      </c>
      <c r="I14" s="2">
        <v>13</v>
      </c>
      <c r="J14" s="2">
        <v>119</v>
      </c>
      <c r="K14" s="2">
        <v>123</v>
      </c>
      <c r="L14" s="2">
        <v>42</v>
      </c>
      <c r="M14" s="2">
        <v>6</v>
      </c>
      <c r="N14" s="2">
        <v>2</v>
      </c>
      <c r="O14" s="17">
        <v>21.8</v>
      </c>
      <c r="P14" s="18">
        <v>0.8</v>
      </c>
    </row>
    <row r="15" spans="2:16" x14ac:dyDescent="0.25">
      <c r="D15" s="68"/>
      <c r="E15" s="8" t="s">
        <v>17</v>
      </c>
      <c r="F15" s="9"/>
      <c r="G15" s="12">
        <v>220</v>
      </c>
      <c r="H15" s="14">
        <v>1</v>
      </c>
      <c r="I15" s="2">
        <v>19</v>
      </c>
      <c r="J15" s="2">
        <v>67</v>
      </c>
      <c r="K15" s="2">
        <v>88</v>
      </c>
      <c r="L15" s="2">
        <v>37</v>
      </c>
      <c r="M15" s="2">
        <v>6</v>
      </c>
      <c r="N15" s="2">
        <v>2</v>
      </c>
      <c r="O15" s="17">
        <v>21.9</v>
      </c>
      <c r="P15" s="18">
        <v>0.9</v>
      </c>
    </row>
    <row r="16" spans="2:16" x14ac:dyDescent="0.25">
      <c r="D16" s="68"/>
      <c r="E16" s="8" t="s">
        <v>18</v>
      </c>
      <c r="F16" s="9"/>
      <c r="G16" s="12">
        <v>99</v>
      </c>
      <c r="H16" s="14">
        <v>0</v>
      </c>
      <c r="I16" s="2">
        <v>3</v>
      </c>
      <c r="J16" s="2">
        <v>31</v>
      </c>
      <c r="K16" s="2">
        <v>45</v>
      </c>
      <c r="L16" s="2">
        <v>17</v>
      </c>
      <c r="M16" s="2">
        <v>3</v>
      </c>
      <c r="N16" s="2">
        <v>0</v>
      </c>
      <c r="O16" s="17">
        <v>22</v>
      </c>
      <c r="P16" s="18">
        <v>0.8</v>
      </c>
    </row>
    <row r="17" spans="4:16" x14ac:dyDescent="0.25">
      <c r="D17" s="68"/>
      <c r="E17" s="8" t="s">
        <v>19</v>
      </c>
      <c r="F17" s="9"/>
      <c r="G17" s="12">
        <v>48</v>
      </c>
      <c r="H17" s="14">
        <v>0</v>
      </c>
      <c r="I17" s="2">
        <v>1</v>
      </c>
      <c r="J17" s="2">
        <v>14</v>
      </c>
      <c r="K17" s="2">
        <v>26</v>
      </c>
      <c r="L17" s="2">
        <v>7</v>
      </c>
      <c r="M17" s="2">
        <v>0</v>
      </c>
      <c r="N17" s="2">
        <v>0</v>
      </c>
      <c r="O17" s="17">
        <v>22</v>
      </c>
      <c r="P17" s="18">
        <v>0.7</v>
      </c>
    </row>
    <row r="18" spans="4:16" x14ac:dyDescent="0.25">
      <c r="D18" s="68"/>
      <c r="E18" s="8" t="s">
        <v>20</v>
      </c>
      <c r="F18" s="9"/>
      <c r="G18" s="12">
        <v>220</v>
      </c>
      <c r="H18" s="14">
        <v>0</v>
      </c>
      <c r="I18" s="2">
        <v>8</v>
      </c>
      <c r="J18" s="2">
        <v>60</v>
      </c>
      <c r="K18" s="2">
        <v>89</v>
      </c>
      <c r="L18" s="2">
        <v>52</v>
      </c>
      <c r="M18" s="2">
        <v>11</v>
      </c>
      <c r="N18" s="2">
        <v>0</v>
      </c>
      <c r="O18" s="17">
        <v>22.1</v>
      </c>
      <c r="P18" s="18">
        <v>0.9</v>
      </c>
    </row>
    <row r="19" spans="4:16" x14ac:dyDescent="0.25">
      <c r="D19" s="67" t="s">
        <v>22</v>
      </c>
      <c r="E19" s="10" t="s">
        <v>23</v>
      </c>
      <c r="F19" s="7"/>
      <c r="G19" s="11">
        <v>327</v>
      </c>
      <c r="H19" s="13">
        <v>3</v>
      </c>
      <c r="I19" s="1">
        <v>14</v>
      </c>
      <c r="J19" s="1">
        <v>105</v>
      </c>
      <c r="K19" s="1">
        <v>126</v>
      </c>
      <c r="L19" s="1">
        <v>68</v>
      </c>
      <c r="M19" s="1">
        <v>7</v>
      </c>
      <c r="N19" s="1">
        <v>4</v>
      </c>
      <c r="O19" s="20">
        <v>22</v>
      </c>
      <c r="P19" s="21">
        <v>0.9</v>
      </c>
    </row>
    <row r="20" spans="4:16" x14ac:dyDescent="0.25">
      <c r="D20" s="68"/>
      <c r="E20" s="8" t="s">
        <v>24</v>
      </c>
      <c r="F20" s="9"/>
      <c r="G20" s="12">
        <v>54</v>
      </c>
      <c r="H20" s="14">
        <v>0</v>
      </c>
      <c r="I20" s="2">
        <v>1</v>
      </c>
      <c r="J20" s="2">
        <v>17</v>
      </c>
      <c r="K20" s="2">
        <v>18</v>
      </c>
      <c r="L20" s="2">
        <v>15</v>
      </c>
      <c r="M20" s="2">
        <v>1</v>
      </c>
      <c r="N20" s="2">
        <v>2</v>
      </c>
      <c r="O20" s="17">
        <v>22.2</v>
      </c>
      <c r="P20" s="18">
        <v>0.8</v>
      </c>
    </row>
    <row r="21" spans="4:16" x14ac:dyDescent="0.25">
      <c r="D21" s="68"/>
      <c r="E21" s="8" t="s">
        <v>25</v>
      </c>
      <c r="F21" s="9"/>
      <c r="G21" s="12">
        <v>273</v>
      </c>
      <c r="H21" s="14">
        <v>3</v>
      </c>
      <c r="I21" s="2">
        <v>13</v>
      </c>
      <c r="J21" s="2">
        <v>88</v>
      </c>
      <c r="K21" s="2">
        <v>108</v>
      </c>
      <c r="L21" s="2">
        <v>53</v>
      </c>
      <c r="M21" s="2">
        <v>6</v>
      </c>
      <c r="N21" s="2">
        <v>2</v>
      </c>
      <c r="O21" s="17">
        <v>22</v>
      </c>
      <c r="P21" s="18">
        <v>0.9</v>
      </c>
    </row>
    <row r="22" spans="4:16" x14ac:dyDescent="0.25">
      <c r="D22" s="68"/>
      <c r="E22" s="8" t="s">
        <v>26</v>
      </c>
      <c r="F22" s="9"/>
      <c r="G22" s="12">
        <v>1023</v>
      </c>
      <c r="H22" s="14">
        <v>3</v>
      </c>
      <c r="I22" s="2">
        <v>48</v>
      </c>
      <c r="J22" s="2">
        <v>359</v>
      </c>
      <c r="K22" s="2">
        <v>434</v>
      </c>
      <c r="L22" s="2">
        <v>145</v>
      </c>
      <c r="M22" s="2">
        <v>29</v>
      </c>
      <c r="N22" s="2">
        <v>5</v>
      </c>
      <c r="O22" s="17">
        <v>21.9</v>
      </c>
      <c r="P22" s="18">
        <v>0.8</v>
      </c>
    </row>
    <row r="23" spans="4:16" x14ac:dyDescent="0.25">
      <c r="D23" s="68"/>
      <c r="E23" s="8" t="s">
        <v>27</v>
      </c>
      <c r="F23" s="9"/>
      <c r="G23" s="12">
        <v>654</v>
      </c>
      <c r="H23" s="14">
        <v>2</v>
      </c>
      <c r="I23" s="2">
        <v>34</v>
      </c>
      <c r="J23" s="2">
        <v>232</v>
      </c>
      <c r="K23" s="2">
        <v>280</v>
      </c>
      <c r="L23" s="2">
        <v>84</v>
      </c>
      <c r="M23" s="2">
        <v>18</v>
      </c>
      <c r="N23" s="2">
        <v>4</v>
      </c>
      <c r="O23" s="17">
        <v>21.9</v>
      </c>
      <c r="P23" s="18">
        <v>0.8</v>
      </c>
    </row>
    <row r="24" spans="4:16" x14ac:dyDescent="0.25">
      <c r="D24" s="68"/>
      <c r="E24" s="8" t="s">
        <v>28</v>
      </c>
      <c r="F24" s="9"/>
      <c r="G24" s="12">
        <v>369</v>
      </c>
      <c r="H24" s="14">
        <v>1</v>
      </c>
      <c r="I24" s="2">
        <v>14</v>
      </c>
      <c r="J24" s="2">
        <v>127</v>
      </c>
      <c r="K24" s="2">
        <v>154</v>
      </c>
      <c r="L24" s="2">
        <v>61</v>
      </c>
      <c r="M24" s="2">
        <v>11</v>
      </c>
      <c r="N24" s="2">
        <v>1</v>
      </c>
      <c r="O24" s="17">
        <v>21.9</v>
      </c>
      <c r="P24" s="18">
        <v>0.9</v>
      </c>
    </row>
    <row r="25" spans="4:16" x14ac:dyDescent="0.25">
      <c r="D25" s="68"/>
      <c r="E25" s="8" t="s">
        <v>29</v>
      </c>
      <c r="F25" s="9"/>
      <c r="G25" s="12">
        <v>146</v>
      </c>
      <c r="H25" s="14">
        <v>0</v>
      </c>
      <c r="I25" s="2">
        <v>12</v>
      </c>
      <c r="J25" s="2">
        <v>55</v>
      </c>
      <c r="K25" s="2">
        <v>51</v>
      </c>
      <c r="L25" s="2">
        <v>28</v>
      </c>
      <c r="M25" s="2">
        <v>0</v>
      </c>
      <c r="N25" s="2">
        <v>0</v>
      </c>
      <c r="O25" s="17">
        <v>21.8</v>
      </c>
      <c r="P25" s="18">
        <v>0.8</v>
      </c>
    </row>
    <row r="26" spans="4:16" x14ac:dyDescent="0.25">
      <c r="D26" s="67" t="s">
        <v>30</v>
      </c>
      <c r="E26" s="10" t="s">
        <v>31</v>
      </c>
      <c r="F26" s="7"/>
      <c r="G26" s="11">
        <v>750</v>
      </c>
      <c r="H26" s="13">
        <v>3</v>
      </c>
      <c r="I26" s="1">
        <v>43</v>
      </c>
      <c r="J26" s="1">
        <v>268</v>
      </c>
      <c r="K26" s="1">
        <v>292</v>
      </c>
      <c r="L26" s="1">
        <v>120</v>
      </c>
      <c r="M26" s="1">
        <v>20</v>
      </c>
      <c r="N26" s="1">
        <v>4</v>
      </c>
      <c r="O26" s="20">
        <v>21.9</v>
      </c>
      <c r="P26" s="21">
        <v>0.9</v>
      </c>
    </row>
    <row r="27" spans="4:16" x14ac:dyDescent="0.25">
      <c r="D27" s="68"/>
      <c r="E27" s="8" t="s">
        <v>32</v>
      </c>
      <c r="F27" s="9"/>
      <c r="G27" s="12">
        <v>746</v>
      </c>
      <c r="H27" s="14">
        <v>3</v>
      </c>
      <c r="I27" s="2">
        <v>31</v>
      </c>
      <c r="J27" s="2">
        <v>251</v>
      </c>
      <c r="K27" s="2">
        <v>319</v>
      </c>
      <c r="L27" s="2">
        <v>121</v>
      </c>
      <c r="M27" s="2">
        <v>16</v>
      </c>
      <c r="N27" s="2">
        <v>5</v>
      </c>
      <c r="O27" s="17">
        <v>21.9</v>
      </c>
      <c r="P27" s="18">
        <v>0.8</v>
      </c>
    </row>
    <row r="28" spans="4:16" x14ac:dyDescent="0.25">
      <c r="D28" s="67" t="s">
        <v>33</v>
      </c>
      <c r="E28" s="10" t="s">
        <v>34</v>
      </c>
      <c r="F28" s="7"/>
      <c r="G28" s="11">
        <v>1182</v>
      </c>
      <c r="H28" s="13">
        <v>1</v>
      </c>
      <c r="I28" s="1">
        <v>38</v>
      </c>
      <c r="J28" s="1">
        <v>386</v>
      </c>
      <c r="K28" s="1">
        <v>495</v>
      </c>
      <c r="L28" s="1">
        <v>220</v>
      </c>
      <c r="M28" s="1">
        <v>34</v>
      </c>
      <c r="N28" s="1">
        <v>8</v>
      </c>
      <c r="O28" s="20">
        <v>22</v>
      </c>
      <c r="P28" s="21">
        <v>0.8</v>
      </c>
    </row>
    <row r="29" spans="4:16" x14ac:dyDescent="0.25">
      <c r="D29" s="68"/>
      <c r="E29" s="8" t="s">
        <v>35</v>
      </c>
      <c r="F29" s="9"/>
      <c r="G29" s="12">
        <v>137</v>
      </c>
      <c r="H29" s="14">
        <v>2</v>
      </c>
      <c r="I29" s="2">
        <v>7</v>
      </c>
      <c r="J29" s="2">
        <v>48</v>
      </c>
      <c r="K29" s="2">
        <v>65</v>
      </c>
      <c r="L29" s="2">
        <v>12</v>
      </c>
      <c r="M29" s="2">
        <v>2</v>
      </c>
      <c r="N29" s="2">
        <v>1</v>
      </c>
      <c r="O29" s="17">
        <v>21.8</v>
      </c>
      <c r="P29" s="18">
        <v>0.8</v>
      </c>
    </row>
    <row r="30" spans="4:16" x14ac:dyDescent="0.25">
      <c r="D30" s="68"/>
      <c r="E30" s="8" t="s">
        <v>36</v>
      </c>
      <c r="F30" s="9"/>
      <c r="G30" s="12">
        <v>129</v>
      </c>
      <c r="H30" s="14">
        <v>2</v>
      </c>
      <c r="I30" s="2">
        <v>22</v>
      </c>
      <c r="J30" s="2">
        <v>63</v>
      </c>
      <c r="K30" s="2">
        <v>35</v>
      </c>
      <c r="L30" s="2">
        <v>7</v>
      </c>
      <c r="M30" s="2">
        <v>0</v>
      </c>
      <c r="N30" s="2">
        <v>0</v>
      </c>
      <c r="O30" s="17">
        <v>21.3</v>
      </c>
      <c r="P30" s="18">
        <v>0.8</v>
      </c>
    </row>
    <row r="31" spans="4:16" x14ac:dyDescent="0.25">
      <c r="D31" s="68"/>
      <c r="E31" s="8" t="s">
        <v>37</v>
      </c>
      <c r="F31" s="9"/>
      <c r="G31" s="12">
        <v>5</v>
      </c>
      <c r="H31" s="14">
        <v>0</v>
      </c>
      <c r="I31" s="2">
        <v>0</v>
      </c>
      <c r="J31" s="2">
        <v>3</v>
      </c>
      <c r="K31" s="2">
        <v>2</v>
      </c>
      <c r="L31" s="2">
        <v>0</v>
      </c>
      <c r="M31" s="2">
        <v>0</v>
      </c>
      <c r="N31" s="2">
        <v>0</v>
      </c>
      <c r="O31" s="17">
        <v>21.4</v>
      </c>
      <c r="P31" s="18">
        <v>0.5</v>
      </c>
    </row>
    <row r="32" spans="4:16" x14ac:dyDescent="0.25">
      <c r="D32" s="68"/>
      <c r="E32" s="8" t="s">
        <v>38</v>
      </c>
      <c r="F32" s="9"/>
      <c r="G32" s="12">
        <v>43</v>
      </c>
      <c r="H32" s="14">
        <v>1</v>
      </c>
      <c r="I32" s="2">
        <v>7</v>
      </c>
      <c r="J32" s="2">
        <v>19</v>
      </c>
      <c r="K32" s="2">
        <v>14</v>
      </c>
      <c r="L32" s="2">
        <v>2</v>
      </c>
      <c r="M32" s="2">
        <v>0</v>
      </c>
      <c r="N32" s="2">
        <v>0</v>
      </c>
      <c r="O32" s="17">
        <v>21.3</v>
      </c>
      <c r="P32" s="18">
        <v>0.8</v>
      </c>
    </row>
    <row r="33" spans="4:16" x14ac:dyDescent="0.25">
      <c r="D33" s="68"/>
      <c r="E33" s="8" t="s">
        <v>39</v>
      </c>
      <c r="F33" s="9"/>
      <c r="G33" s="12">
        <v>0</v>
      </c>
      <c r="H33" s="14">
        <v>0</v>
      </c>
      <c r="I33" s="2">
        <v>0</v>
      </c>
      <c r="J33" s="2">
        <v>0</v>
      </c>
      <c r="K33" s="2">
        <v>0</v>
      </c>
      <c r="L33" s="2">
        <v>0</v>
      </c>
      <c r="M33" s="2">
        <v>0</v>
      </c>
      <c r="N33" s="2">
        <v>0</v>
      </c>
      <c r="O33" s="23">
        <v>0</v>
      </c>
      <c r="P33" s="22">
        <v>0</v>
      </c>
    </row>
    <row r="34" spans="4:16" x14ac:dyDescent="0.25">
      <c r="D34" s="67" t="s">
        <v>40</v>
      </c>
      <c r="E34" s="10" t="s">
        <v>41</v>
      </c>
      <c r="F34" s="7"/>
      <c r="G34" s="11">
        <v>750</v>
      </c>
      <c r="H34" s="13">
        <v>3</v>
      </c>
      <c r="I34" s="1">
        <v>43</v>
      </c>
      <c r="J34" s="1">
        <v>268</v>
      </c>
      <c r="K34" s="1">
        <v>292</v>
      </c>
      <c r="L34" s="1">
        <v>120</v>
      </c>
      <c r="M34" s="1">
        <v>20</v>
      </c>
      <c r="N34" s="1">
        <v>4</v>
      </c>
      <c r="O34" s="20">
        <v>21.9</v>
      </c>
      <c r="P34" s="21">
        <v>0.9</v>
      </c>
    </row>
    <row r="35" spans="4:16" x14ac:dyDescent="0.25">
      <c r="D35" s="68"/>
      <c r="E35" s="8" t="s">
        <v>34</v>
      </c>
      <c r="F35" s="9"/>
      <c r="G35" s="12">
        <v>588</v>
      </c>
      <c r="H35" s="14">
        <v>1</v>
      </c>
      <c r="I35" s="2">
        <v>22</v>
      </c>
      <c r="J35" s="2">
        <v>194</v>
      </c>
      <c r="K35" s="2">
        <v>238</v>
      </c>
      <c r="L35" s="2">
        <v>110</v>
      </c>
      <c r="M35" s="2">
        <v>19</v>
      </c>
      <c r="N35" s="2">
        <v>4</v>
      </c>
      <c r="O35" s="17">
        <v>22</v>
      </c>
      <c r="P35" s="18">
        <v>0.8</v>
      </c>
    </row>
    <row r="36" spans="4:16" x14ac:dyDescent="0.25">
      <c r="D36" s="68"/>
      <c r="E36" s="8" t="s">
        <v>35</v>
      </c>
      <c r="F36" s="9"/>
      <c r="G36" s="12">
        <v>72</v>
      </c>
      <c r="H36" s="14">
        <v>1</v>
      </c>
      <c r="I36" s="2">
        <v>5</v>
      </c>
      <c r="J36" s="2">
        <v>32</v>
      </c>
      <c r="K36" s="2">
        <v>27</v>
      </c>
      <c r="L36" s="2">
        <v>6</v>
      </c>
      <c r="M36" s="2">
        <v>1</v>
      </c>
      <c r="N36" s="2">
        <v>0</v>
      </c>
      <c r="O36" s="17">
        <v>21.6</v>
      </c>
      <c r="P36" s="18">
        <v>0.8</v>
      </c>
    </row>
    <row r="37" spans="4:16" x14ac:dyDescent="0.25">
      <c r="D37" s="68"/>
      <c r="E37" s="8" t="s">
        <v>36</v>
      </c>
      <c r="F37" s="9"/>
      <c r="G37" s="12">
        <v>62</v>
      </c>
      <c r="H37" s="14">
        <v>0</v>
      </c>
      <c r="I37" s="2">
        <v>12</v>
      </c>
      <c r="J37" s="2">
        <v>31</v>
      </c>
      <c r="K37" s="2">
        <v>16</v>
      </c>
      <c r="L37" s="2">
        <v>3</v>
      </c>
      <c r="M37" s="2">
        <v>0</v>
      </c>
      <c r="N37" s="2">
        <v>0</v>
      </c>
      <c r="O37" s="17">
        <v>21.3</v>
      </c>
      <c r="P37" s="18">
        <v>0.8</v>
      </c>
    </row>
    <row r="38" spans="4:16" x14ac:dyDescent="0.25">
      <c r="D38" s="68"/>
      <c r="E38" s="8" t="s">
        <v>38</v>
      </c>
      <c r="F38" s="9"/>
      <c r="G38" s="12">
        <v>25</v>
      </c>
      <c r="H38" s="14">
        <v>1</v>
      </c>
      <c r="I38" s="2">
        <v>4</v>
      </c>
      <c r="J38" s="2">
        <v>9</v>
      </c>
      <c r="K38" s="2">
        <v>10</v>
      </c>
      <c r="L38" s="2">
        <v>1</v>
      </c>
      <c r="M38" s="2">
        <v>0</v>
      </c>
      <c r="N38" s="2">
        <v>0</v>
      </c>
      <c r="O38" s="17">
        <v>21.4</v>
      </c>
      <c r="P38" s="18">
        <v>0.8</v>
      </c>
    </row>
    <row r="39" spans="4:16" x14ac:dyDescent="0.25">
      <c r="D39" s="68"/>
      <c r="E39" s="8" t="s">
        <v>37</v>
      </c>
      <c r="F39" s="9"/>
      <c r="G39" s="12">
        <v>3</v>
      </c>
      <c r="H39" s="14">
        <v>0</v>
      </c>
      <c r="I39" s="2">
        <v>0</v>
      </c>
      <c r="J39" s="2">
        <v>2</v>
      </c>
      <c r="K39" s="2">
        <v>1</v>
      </c>
      <c r="L39" s="2">
        <v>0</v>
      </c>
      <c r="M39" s="2">
        <v>0</v>
      </c>
      <c r="N39" s="2">
        <v>0</v>
      </c>
      <c r="O39" s="17">
        <v>21.3</v>
      </c>
      <c r="P39" s="18">
        <v>0.6</v>
      </c>
    </row>
    <row r="40" spans="4:16" x14ac:dyDescent="0.25">
      <c r="D40" s="68"/>
      <c r="E40" s="8" t="s">
        <v>39</v>
      </c>
      <c r="F40" s="9"/>
      <c r="G40" s="12">
        <v>0</v>
      </c>
      <c r="H40" s="14">
        <v>0</v>
      </c>
      <c r="I40" s="2">
        <v>0</v>
      </c>
      <c r="J40" s="2">
        <v>0</v>
      </c>
      <c r="K40" s="2">
        <v>0</v>
      </c>
      <c r="L40" s="2">
        <v>0</v>
      </c>
      <c r="M40" s="2">
        <v>0</v>
      </c>
      <c r="N40" s="2">
        <v>0</v>
      </c>
      <c r="O40" s="23">
        <v>0</v>
      </c>
      <c r="P40" s="22">
        <v>0</v>
      </c>
    </row>
    <row r="41" spans="4:16" x14ac:dyDescent="0.25">
      <c r="D41" s="68"/>
      <c r="E41" s="8" t="s">
        <v>42</v>
      </c>
      <c r="F41" s="9"/>
      <c r="G41" s="12">
        <v>746</v>
      </c>
      <c r="H41" s="14">
        <v>3</v>
      </c>
      <c r="I41" s="2">
        <v>31</v>
      </c>
      <c r="J41" s="2">
        <v>251</v>
      </c>
      <c r="K41" s="2">
        <v>319</v>
      </c>
      <c r="L41" s="2">
        <v>121</v>
      </c>
      <c r="M41" s="2">
        <v>16</v>
      </c>
      <c r="N41" s="2">
        <v>5</v>
      </c>
      <c r="O41" s="17">
        <v>21.9</v>
      </c>
      <c r="P41" s="18">
        <v>0.8</v>
      </c>
    </row>
    <row r="42" spans="4:16" x14ac:dyDescent="0.25">
      <c r="D42" s="68"/>
      <c r="E42" s="8" t="s">
        <v>34</v>
      </c>
      <c r="F42" s="9"/>
      <c r="G42" s="12">
        <v>594</v>
      </c>
      <c r="H42" s="14">
        <v>0</v>
      </c>
      <c r="I42" s="2">
        <v>16</v>
      </c>
      <c r="J42" s="2">
        <v>192</v>
      </c>
      <c r="K42" s="2">
        <v>257</v>
      </c>
      <c r="L42" s="2">
        <v>110</v>
      </c>
      <c r="M42" s="2">
        <v>15</v>
      </c>
      <c r="N42" s="2">
        <v>4</v>
      </c>
      <c r="O42" s="17">
        <v>22</v>
      </c>
      <c r="P42" s="18">
        <v>0.8</v>
      </c>
    </row>
    <row r="43" spans="4:16" x14ac:dyDescent="0.25">
      <c r="D43" s="68"/>
      <c r="E43" s="8" t="s">
        <v>35</v>
      </c>
      <c r="F43" s="9"/>
      <c r="G43" s="12">
        <v>65</v>
      </c>
      <c r="H43" s="14">
        <v>1</v>
      </c>
      <c r="I43" s="2">
        <v>2</v>
      </c>
      <c r="J43" s="2">
        <v>16</v>
      </c>
      <c r="K43" s="2">
        <v>38</v>
      </c>
      <c r="L43" s="2">
        <v>6</v>
      </c>
      <c r="M43" s="2">
        <v>1</v>
      </c>
      <c r="N43" s="2">
        <v>1</v>
      </c>
      <c r="O43" s="17">
        <v>21.9</v>
      </c>
      <c r="P43" s="18">
        <v>0.8</v>
      </c>
    </row>
    <row r="44" spans="4:16" x14ac:dyDescent="0.25">
      <c r="D44" s="68"/>
      <c r="E44" s="8" t="s">
        <v>36</v>
      </c>
      <c r="F44" s="9"/>
      <c r="G44" s="12">
        <v>67</v>
      </c>
      <c r="H44" s="14">
        <v>2</v>
      </c>
      <c r="I44" s="2">
        <v>10</v>
      </c>
      <c r="J44" s="2">
        <v>32</v>
      </c>
      <c r="K44" s="2">
        <v>19</v>
      </c>
      <c r="L44" s="2">
        <v>4</v>
      </c>
      <c r="M44" s="2">
        <v>0</v>
      </c>
      <c r="N44" s="2">
        <v>0</v>
      </c>
      <c r="O44" s="17">
        <v>21.4</v>
      </c>
      <c r="P44" s="18">
        <v>0.8</v>
      </c>
    </row>
    <row r="45" spans="4:16" x14ac:dyDescent="0.25">
      <c r="D45" s="68"/>
      <c r="E45" s="8" t="s">
        <v>38</v>
      </c>
      <c r="F45" s="9"/>
      <c r="G45" s="12">
        <v>18</v>
      </c>
      <c r="H45" s="14">
        <v>0</v>
      </c>
      <c r="I45" s="2">
        <v>3</v>
      </c>
      <c r="J45" s="2">
        <v>10</v>
      </c>
      <c r="K45" s="2">
        <v>4</v>
      </c>
      <c r="L45" s="2">
        <v>1</v>
      </c>
      <c r="M45" s="2">
        <v>0</v>
      </c>
      <c r="N45" s="2">
        <v>0</v>
      </c>
      <c r="O45" s="17">
        <v>21.3</v>
      </c>
      <c r="P45" s="18">
        <v>0.8</v>
      </c>
    </row>
    <row r="46" spans="4:16" x14ac:dyDescent="0.25">
      <c r="D46" s="68"/>
      <c r="E46" s="8" t="s">
        <v>37</v>
      </c>
      <c r="F46" s="9"/>
      <c r="G46" s="12">
        <v>2</v>
      </c>
      <c r="H46" s="14">
        <v>0</v>
      </c>
      <c r="I46" s="2">
        <v>0</v>
      </c>
      <c r="J46" s="2">
        <v>1</v>
      </c>
      <c r="K46" s="2">
        <v>1</v>
      </c>
      <c r="L46" s="2">
        <v>0</v>
      </c>
      <c r="M46" s="2">
        <v>0</v>
      </c>
      <c r="N46" s="2">
        <v>0</v>
      </c>
      <c r="O46" s="17">
        <v>21.5</v>
      </c>
      <c r="P46" s="18">
        <v>0.7</v>
      </c>
    </row>
    <row r="47" spans="4:16" x14ac:dyDescent="0.25">
      <c r="D47" s="68"/>
      <c r="E47" s="8" t="s">
        <v>39</v>
      </c>
      <c r="F47" s="9"/>
      <c r="G47" s="12">
        <v>0</v>
      </c>
      <c r="H47" s="14">
        <v>0</v>
      </c>
      <c r="I47" s="2">
        <v>0</v>
      </c>
      <c r="J47" s="2">
        <v>0</v>
      </c>
      <c r="K47" s="2">
        <v>0</v>
      </c>
      <c r="L47" s="2">
        <v>0</v>
      </c>
      <c r="M47" s="2">
        <v>0</v>
      </c>
      <c r="N47" s="2">
        <v>0</v>
      </c>
      <c r="O47" s="23">
        <v>0</v>
      </c>
      <c r="P47" s="22">
        <v>0</v>
      </c>
    </row>
    <row r="48" spans="4:16" x14ac:dyDescent="0.25">
      <c r="D48" s="67" t="s">
        <v>43</v>
      </c>
      <c r="E48" s="10" t="s">
        <v>44</v>
      </c>
      <c r="F48" s="7"/>
      <c r="G48" s="11">
        <v>309</v>
      </c>
      <c r="H48" s="13">
        <v>5</v>
      </c>
      <c r="I48" s="1">
        <v>36</v>
      </c>
      <c r="J48" s="1">
        <v>130</v>
      </c>
      <c r="K48" s="1">
        <v>114</v>
      </c>
      <c r="L48" s="1">
        <v>21</v>
      </c>
      <c r="M48" s="1">
        <v>2</v>
      </c>
      <c r="N48" s="1">
        <v>1</v>
      </c>
      <c r="O48" s="20">
        <v>21.5</v>
      </c>
      <c r="P48" s="21">
        <v>0.8</v>
      </c>
    </row>
    <row r="49" spans="4:16" x14ac:dyDescent="0.25">
      <c r="D49" s="68"/>
      <c r="E49" s="8" t="s">
        <v>45</v>
      </c>
      <c r="F49" s="9"/>
      <c r="G49" s="12">
        <v>149</v>
      </c>
      <c r="H49" s="14">
        <v>2</v>
      </c>
      <c r="I49" s="2">
        <v>20</v>
      </c>
      <c r="J49" s="2">
        <v>62</v>
      </c>
      <c r="K49" s="2">
        <v>51</v>
      </c>
      <c r="L49" s="2">
        <v>14</v>
      </c>
      <c r="M49" s="2">
        <v>0</v>
      </c>
      <c r="N49" s="2">
        <v>0</v>
      </c>
      <c r="O49" s="17">
        <v>21.5</v>
      </c>
      <c r="P49" s="18">
        <v>0.9</v>
      </c>
    </row>
    <row r="50" spans="4:16" x14ac:dyDescent="0.25">
      <c r="D50" s="68"/>
      <c r="E50" s="8" t="s">
        <v>46</v>
      </c>
      <c r="F50" s="9"/>
      <c r="G50" s="12">
        <v>160</v>
      </c>
      <c r="H50" s="14">
        <v>3</v>
      </c>
      <c r="I50" s="2">
        <v>16</v>
      </c>
      <c r="J50" s="2">
        <v>68</v>
      </c>
      <c r="K50" s="2">
        <v>63</v>
      </c>
      <c r="L50" s="2">
        <v>7</v>
      </c>
      <c r="M50" s="2">
        <v>2</v>
      </c>
      <c r="N50" s="2">
        <v>1</v>
      </c>
      <c r="O50" s="17">
        <v>21.5</v>
      </c>
      <c r="P50" s="18">
        <v>0.8</v>
      </c>
    </row>
    <row r="51" spans="4:16" x14ac:dyDescent="0.25">
      <c r="D51" s="68"/>
      <c r="E51" s="8" t="s">
        <v>47</v>
      </c>
      <c r="F51" s="9"/>
      <c r="G51" s="12">
        <v>1182</v>
      </c>
      <c r="H51" s="14">
        <v>1</v>
      </c>
      <c r="I51" s="2">
        <v>38</v>
      </c>
      <c r="J51" s="2">
        <v>386</v>
      </c>
      <c r="K51" s="2">
        <v>495</v>
      </c>
      <c r="L51" s="2">
        <v>220</v>
      </c>
      <c r="M51" s="2">
        <v>34</v>
      </c>
      <c r="N51" s="2">
        <v>8</v>
      </c>
      <c r="O51" s="17">
        <v>22</v>
      </c>
      <c r="P51" s="18">
        <v>0.8</v>
      </c>
    </row>
    <row r="52" spans="4:16" x14ac:dyDescent="0.25">
      <c r="D52" s="68"/>
      <c r="E52" s="8" t="s">
        <v>48</v>
      </c>
      <c r="F52" s="9"/>
      <c r="G52" s="12">
        <v>175</v>
      </c>
      <c r="H52" s="14">
        <v>0</v>
      </c>
      <c r="I52" s="2">
        <v>13</v>
      </c>
      <c r="J52" s="2">
        <v>89</v>
      </c>
      <c r="K52" s="2">
        <v>60</v>
      </c>
      <c r="L52" s="2">
        <v>11</v>
      </c>
      <c r="M52" s="2">
        <v>2</v>
      </c>
      <c r="N52" s="2">
        <v>0</v>
      </c>
      <c r="O52" s="17">
        <v>21.6</v>
      </c>
      <c r="P52" s="18">
        <v>0.7</v>
      </c>
    </row>
    <row r="53" spans="4:16" x14ac:dyDescent="0.25">
      <c r="D53" s="68"/>
      <c r="E53" s="8" t="s">
        <v>49</v>
      </c>
      <c r="F53" s="9"/>
      <c r="G53" s="12">
        <v>169</v>
      </c>
      <c r="H53" s="14">
        <v>0</v>
      </c>
      <c r="I53" s="2">
        <v>11</v>
      </c>
      <c r="J53" s="2">
        <v>93</v>
      </c>
      <c r="K53" s="2">
        <v>51</v>
      </c>
      <c r="L53" s="2">
        <v>12</v>
      </c>
      <c r="M53" s="2">
        <v>0</v>
      </c>
      <c r="N53" s="2">
        <v>2</v>
      </c>
      <c r="O53" s="17">
        <v>21.6</v>
      </c>
      <c r="P53" s="18">
        <v>0.7</v>
      </c>
    </row>
    <row r="54" spans="4:16" x14ac:dyDescent="0.25">
      <c r="D54" s="68"/>
      <c r="E54" s="8" t="s">
        <v>50</v>
      </c>
      <c r="F54" s="9"/>
      <c r="G54" s="12">
        <v>176</v>
      </c>
      <c r="H54" s="14">
        <v>1</v>
      </c>
      <c r="I54" s="2">
        <v>7</v>
      </c>
      <c r="J54" s="2">
        <v>64</v>
      </c>
      <c r="K54" s="2">
        <v>77</v>
      </c>
      <c r="L54" s="2">
        <v>19</v>
      </c>
      <c r="M54" s="2">
        <v>4</v>
      </c>
      <c r="N54" s="2">
        <v>4</v>
      </c>
      <c r="O54" s="17">
        <v>21.9</v>
      </c>
      <c r="P54" s="18">
        <v>0.8</v>
      </c>
    </row>
    <row r="55" spans="4:16" x14ac:dyDescent="0.25">
      <c r="D55" s="68"/>
      <c r="E55" s="8" t="s">
        <v>51</v>
      </c>
      <c r="F55" s="9"/>
      <c r="G55" s="12">
        <v>183</v>
      </c>
      <c r="H55" s="14">
        <v>0</v>
      </c>
      <c r="I55" s="2">
        <v>4</v>
      </c>
      <c r="J55" s="2">
        <v>56</v>
      </c>
      <c r="K55" s="2">
        <v>88</v>
      </c>
      <c r="L55" s="2">
        <v>29</v>
      </c>
      <c r="M55" s="2">
        <v>4</v>
      </c>
      <c r="N55" s="2">
        <v>2</v>
      </c>
      <c r="O55" s="17">
        <v>22</v>
      </c>
      <c r="P55" s="18">
        <v>0.7</v>
      </c>
    </row>
    <row r="56" spans="4:16" x14ac:dyDescent="0.25">
      <c r="D56" s="68"/>
      <c r="E56" s="8" t="s">
        <v>52</v>
      </c>
      <c r="F56" s="9"/>
      <c r="G56" s="12">
        <v>230</v>
      </c>
      <c r="H56" s="14">
        <v>0</v>
      </c>
      <c r="I56" s="2">
        <v>1</v>
      </c>
      <c r="J56" s="2">
        <v>40</v>
      </c>
      <c r="K56" s="2">
        <v>113</v>
      </c>
      <c r="L56" s="2">
        <v>66</v>
      </c>
      <c r="M56" s="2">
        <v>10</v>
      </c>
      <c r="N56" s="2">
        <v>0</v>
      </c>
      <c r="O56" s="17">
        <v>22.3</v>
      </c>
      <c r="P56" s="18">
        <v>0.8</v>
      </c>
    </row>
    <row r="57" spans="4:16" x14ac:dyDescent="0.25">
      <c r="D57" s="68"/>
      <c r="E57" s="8" t="s">
        <v>53</v>
      </c>
      <c r="F57" s="9"/>
      <c r="G57" s="12">
        <v>249</v>
      </c>
      <c r="H57" s="14">
        <v>0</v>
      </c>
      <c r="I57" s="2">
        <v>2</v>
      </c>
      <c r="J57" s="2">
        <v>44</v>
      </c>
      <c r="K57" s="2">
        <v>106</v>
      </c>
      <c r="L57" s="2">
        <v>83</v>
      </c>
      <c r="M57" s="2">
        <v>14</v>
      </c>
      <c r="N57" s="2">
        <v>0</v>
      </c>
      <c r="O57" s="17">
        <v>22.4</v>
      </c>
      <c r="P57" s="18">
        <v>0.8</v>
      </c>
    </row>
    <row r="58" spans="4:16" x14ac:dyDescent="0.25">
      <c r="D58" s="68"/>
      <c r="E58" s="8" t="s">
        <v>37</v>
      </c>
      <c r="F58" s="9"/>
      <c r="G58" s="12">
        <v>5</v>
      </c>
      <c r="H58" s="14">
        <v>0</v>
      </c>
      <c r="I58" s="2">
        <v>0</v>
      </c>
      <c r="J58" s="2">
        <v>3</v>
      </c>
      <c r="K58" s="2">
        <v>2</v>
      </c>
      <c r="L58" s="2">
        <v>0</v>
      </c>
      <c r="M58" s="2">
        <v>0</v>
      </c>
      <c r="N58" s="2">
        <v>0</v>
      </c>
      <c r="O58" s="17">
        <v>21.4</v>
      </c>
      <c r="P58" s="18">
        <v>0.5</v>
      </c>
    </row>
    <row r="59" spans="4:16" x14ac:dyDescent="0.25">
      <c r="D59" s="69"/>
      <c r="E59" s="35" t="s">
        <v>39</v>
      </c>
      <c r="F59" s="31"/>
      <c r="G59" s="25">
        <v>0</v>
      </c>
      <c r="H59" s="39">
        <v>0</v>
      </c>
      <c r="I59" s="6">
        <v>0</v>
      </c>
      <c r="J59" s="6">
        <v>0</v>
      </c>
      <c r="K59" s="6">
        <v>0</v>
      </c>
      <c r="L59" s="6">
        <v>0</v>
      </c>
      <c r="M59" s="6">
        <v>0</v>
      </c>
      <c r="N59" s="6">
        <v>0</v>
      </c>
      <c r="O59" s="45">
        <v>0</v>
      </c>
      <c r="P59" s="42">
        <v>0</v>
      </c>
    </row>
  </sheetData>
  <mergeCells count="7">
    <mergeCell ref="D34:D47"/>
    <mergeCell ref="D48:D59"/>
    <mergeCell ref="D8:F9"/>
    <mergeCell ref="D11:D18"/>
    <mergeCell ref="D19:D25"/>
    <mergeCell ref="D26:D27"/>
    <mergeCell ref="D28:D33"/>
  </mergeCells>
  <phoneticPr fontId="4"/>
  <pageMargins left="0.7" right="0.7" top="0.75" bottom="0.75" header="0.3" footer="0.3"/>
  <pageSetup paperSize="9" scale="63" pageOrder="overThenDown" orientation="landscape"/>
  <headerFooter>
    <oddFooter>&amp;CN(63)</oddFooter>
  </headerFooter>
  <rowBreaks count="1" manualBreakCount="1">
    <brk id="59" max="16383" man="1"/>
  </rowBreaks>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4:O59"/>
  <sheetViews>
    <sheetView workbookViewId="0"/>
  </sheetViews>
  <sheetFormatPr defaultColWidth="8.8984375" defaultRowHeight="12.6" x14ac:dyDescent="0.25"/>
  <cols>
    <col min="1" max="1" width="3.59765625" style="24" customWidth="1"/>
    <col min="2" max="2" width="4.59765625" style="24" customWidth="1"/>
    <col min="3" max="4" width="7.59765625" style="24" customWidth="1"/>
    <col min="5" max="5" width="16.59765625" style="24" customWidth="1"/>
    <col min="6" max="6" width="5.59765625" style="24" customWidth="1"/>
    <col min="7" max="15" width="8.59765625" style="24" customWidth="1"/>
    <col min="16" max="16384" width="8.8984375" style="24"/>
  </cols>
  <sheetData>
    <row r="4" spans="2:15" x14ac:dyDescent="0.25">
      <c r="B4" s="32" t="str">
        <f xml:space="preserve"> HYPERLINK("#'目次'!B70", "[64]")</f>
        <v>[64]</v>
      </c>
      <c r="C4" s="19" t="s">
        <v>749</v>
      </c>
    </row>
    <row r="7" spans="2:15" x14ac:dyDescent="0.25">
      <c r="C7" s="19" t="s">
        <v>11</v>
      </c>
    </row>
    <row r="8" spans="2:15" x14ac:dyDescent="0.25">
      <c r="D8" s="63"/>
      <c r="E8" s="64"/>
      <c r="F8" s="64"/>
      <c r="G8" s="38" t="s">
        <v>12</v>
      </c>
      <c r="H8" s="33" t="s">
        <v>741</v>
      </c>
      <c r="I8" s="5" t="s">
        <v>742</v>
      </c>
      <c r="J8" s="5" t="s">
        <v>743</v>
      </c>
      <c r="K8" s="5" t="s">
        <v>744</v>
      </c>
      <c r="L8" s="5" t="s">
        <v>745</v>
      </c>
      <c r="M8" s="5" t="s">
        <v>231</v>
      </c>
      <c r="N8" s="5" t="s">
        <v>738</v>
      </c>
      <c r="O8" s="29" t="s">
        <v>245</v>
      </c>
    </row>
    <row r="9" spans="2:15" x14ac:dyDescent="0.25">
      <c r="D9" s="65"/>
      <c r="E9" s="66"/>
      <c r="F9" s="66"/>
      <c r="G9" s="37"/>
      <c r="H9" s="34"/>
      <c r="I9" s="4"/>
      <c r="J9" s="4"/>
      <c r="K9" s="4"/>
      <c r="L9" s="4"/>
      <c r="M9" s="4"/>
      <c r="N9" s="4"/>
      <c r="O9" s="26"/>
    </row>
    <row r="10" spans="2:15" x14ac:dyDescent="0.25">
      <c r="D10" s="30"/>
      <c r="E10" s="28" t="s">
        <v>12</v>
      </c>
      <c r="F10" s="36"/>
      <c r="G10" s="27">
        <v>1496</v>
      </c>
      <c r="H10" s="3">
        <v>27</v>
      </c>
      <c r="I10" s="3">
        <v>323</v>
      </c>
      <c r="J10" s="3">
        <v>629</v>
      </c>
      <c r="K10" s="3">
        <v>381</v>
      </c>
      <c r="L10" s="3">
        <v>128</v>
      </c>
      <c r="M10" s="3">
        <v>8</v>
      </c>
      <c r="N10" s="44">
        <v>7.4</v>
      </c>
      <c r="O10" s="43">
        <v>0.9</v>
      </c>
    </row>
    <row r="11" spans="2:15" x14ac:dyDescent="0.25">
      <c r="D11" s="67" t="s">
        <v>21</v>
      </c>
      <c r="E11" s="10" t="s">
        <v>13</v>
      </c>
      <c r="F11" s="7"/>
      <c r="G11" s="11">
        <v>64</v>
      </c>
      <c r="H11" s="13">
        <v>2</v>
      </c>
      <c r="I11" s="1">
        <v>12</v>
      </c>
      <c r="J11" s="1">
        <v>35</v>
      </c>
      <c r="K11" s="1">
        <v>13</v>
      </c>
      <c r="L11" s="1">
        <v>2</v>
      </c>
      <c r="M11" s="1">
        <v>0</v>
      </c>
      <c r="N11" s="20">
        <v>7.2</v>
      </c>
      <c r="O11" s="21">
        <v>1</v>
      </c>
    </row>
    <row r="12" spans="2:15" x14ac:dyDescent="0.25">
      <c r="D12" s="68"/>
      <c r="E12" s="8" t="s">
        <v>14</v>
      </c>
      <c r="F12" s="9"/>
      <c r="G12" s="12">
        <v>120</v>
      </c>
      <c r="H12" s="14">
        <v>2</v>
      </c>
      <c r="I12" s="2">
        <v>32</v>
      </c>
      <c r="J12" s="2">
        <v>49</v>
      </c>
      <c r="K12" s="2">
        <v>26</v>
      </c>
      <c r="L12" s="2">
        <v>11</v>
      </c>
      <c r="M12" s="2">
        <v>0</v>
      </c>
      <c r="N12" s="17">
        <v>7.3</v>
      </c>
      <c r="O12" s="18">
        <v>1</v>
      </c>
    </row>
    <row r="13" spans="2:15" x14ac:dyDescent="0.25">
      <c r="D13" s="68"/>
      <c r="E13" s="8" t="s">
        <v>15</v>
      </c>
      <c r="F13" s="9"/>
      <c r="G13" s="12">
        <v>417</v>
      </c>
      <c r="H13" s="14">
        <v>7</v>
      </c>
      <c r="I13" s="2">
        <v>87</v>
      </c>
      <c r="J13" s="2">
        <v>185</v>
      </c>
      <c r="K13" s="2">
        <v>104</v>
      </c>
      <c r="L13" s="2">
        <v>30</v>
      </c>
      <c r="M13" s="2">
        <v>4</v>
      </c>
      <c r="N13" s="17">
        <v>7.4</v>
      </c>
      <c r="O13" s="18">
        <v>0.9</v>
      </c>
    </row>
    <row r="14" spans="2:15" x14ac:dyDescent="0.25">
      <c r="D14" s="68"/>
      <c r="E14" s="8" t="s">
        <v>16</v>
      </c>
      <c r="F14" s="9"/>
      <c r="G14" s="12">
        <v>308</v>
      </c>
      <c r="H14" s="14">
        <v>9</v>
      </c>
      <c r="I14" s="2">
        <v>83</v>
      </c>
      <c r="J14" s="2">
        <v>117</v>
      </c>
      <c r="K14" s="2">
        <v>78</v>
      </c>
      <c r="L14" s="2">
        <v>19</v>
      </c>
      <c r="M14" s="2">
        <v>2</v>
      </c>
      <c r="N14" s="17">
        <v>7.2</v>
      </c>
      <c r="O14" s="18">
        <v>0.9</v>
      </c>
    </row>
    <row r="15" spans="2:15" x14ac:dyDescent="0.25">
      <c r="D15" s="68"/>
      <c r="E15" s="8" t="s">
        <v>17</v>
      </c>
      <c r="F15" s="9"/>
      <c r="G15" s="12">
        <v>220</v>
      </c>
      <c r="H15" s="14">
        <v>0</v>
      </c>
      <c r="I15" s="2">
        <v>34</v>
      </c>
      <c r="J15" s="2">
        <v>101</v>
      </c>
      <c r="K15" s="2">
        <v>58</v>
      </c>
      <c r="L15" s="2">
        <v>25</v>
      </c>
      <c r="M15" s="2">
        <v>2</v>
      </c>
      <c r="N15" s="17">
        <v>7.6</v>
      </c>
      <c r="O15" s="18">
        <v>0.9</v>
      </c>
    </row>
    <row r="16" spans="2:15" x14ac:dyDescent="0.25">
      <c r="D16" s="68"/>
      <c r="E16" s="8" t="s">
        <v>18</v>
      </c>
      <c r="F16" s="9"/>
      <c r="G16" s="12">
        <v>99</v>
      </c>
      <c r="H16" s="14">
        <v>1</v>
      </c>
      <c r="I16" s="2">
        <v>25</v>
      </c>
      <c r="J16" s="2">
        <v>41</v>
      </c>
      <c r="K16" s="2">
        <v>27</v>
      </c>
      <c r="L16" s="2">
        <v>5</v>
      </c>
      <c r="M16" s="2">
        <v>0</v>
      </c>
      <c r="N16" s="17">
        <v>7.3</v>
      </c>
      <c r="O16" s="18">
        <v>0.8</v>
      </c>
    </row>
    <row r="17" spans="4:15" x14ac:dyDescent="0.25">
      <c r="D17" s="68"/>
      <c r="E17" s="8" t="s">
        <v>19</v>
      </c>
      <c r="F17" s="9"/>
      <c r="G17" s="12">
        <v>48</v>
      </c>
      <c r="H17" s="14">
        <v>0</v>
      </c>
      <c r="I17" s="2">
        <v>12</v>
      </c>
      <c r="J17" s="2">
        <v>21</v>
      </c>
      <c r="K17" s="2">
        <v>10</v>
      </c>
      <c r="L17" s="2">
        <v>5</v>
      </c>
      <c r="M17" s="2">
        <v>0</v>
      </c>
      <c r="N17" s="17">
        <v>7.3</v>
      </c>
      <c r="O17" s="18">
        <v>0.8</v>
      </c>
    </row>
    <row r="18" spans="4:15" x14ac:dyDescent="0.25">
      <c r="D18" s="68"/>
      <c r="E18" s="8" t="s">
        <v>20</v>
      </c>
      <c r="F18" s="9"/>
      <c r="G18" s="12">
        <v>220</v>
      </c>
      <c r="H18" s="14">
        <v>6</v>
      </c>
      <c r="I18" s="2">
        <v>38</v>
      </c>
      <c r="J18" s="2">
        <v>80</v>
      </c>
      <c r="K18" s="2">
        <v>65</v>
      </c>
      <c r="L18" s="2">
        <v>31</v>
      </c>
      <c r="M18" s="2">
        <v>0</v>
      </c>
      <c r="N18" s="17">
        <v>7.5</v>
      </c>
      <c r="O18" s="18">
        <v>1</v>
      </c>
    </row>
    <row r="19" spans="4:15" x14ac:dyDescent="0.25">
      <c r="D19" s="67" t="s">
        <v>22</v>
      </c>
      <c r="E19" s="10" t="s">
        <v>23</v>
      </c>
      <c r="F19" s="7"/>
      <c r="G19" s="11">
        <v>327</v>
      </c>
      <c r="H19" s="13">
        <v>8</v>
      </c>
      <c r="I19" s="1">
        <v>66</v>
      </c>
      <c r="J19" s="1">
        <v>119</v>
      </c>
      <c r="K19" s="1">
        <v>91</v>
      </c>
      <c r="L19" s="1">
        <v>39</v>
      </c>
      <c r="M19" s="1">
        <v>4</v>
      </c>
      <c r="N19" s="20">
        <v>7.5</v>
      </c>
      <c r="O19" s="21">
        <v>1</v>
      </c>
    </row>
    <row r="20" spans="4:15" x14ac:dyDescent="0.25">
      <c r="D20" s="68"/>
      <c r="E20" s="8" t="s">
        <v>24</v>
      </c>
      <c r="F20" s="9"/>
      <c r="G20" s="12">
        <v>54</v>
      </c>
      <c r="H20" s="14">
        <v>1</v>
      </c>
      <c r="I20" s="2">
        <v>5</v>
      </c>
      <c r="J20" s="2">
        <v>21</v>
      </c>
      <c r="K20" s="2">
        <v>18</v>
      </c>
      <c r="L20" s="2">
        <v>7</v>
      </c>
      <c r="M20" s="2">
        <v>2</v>
      </c>
      <c r="N20" s="17">
        <v>7.6</v>
      </c>
      <c r="O20" s="18">
        <v>1</v>
      </c>
    </row>
    <row r="21" spans="4:15" x14ac:dyDescent="0.25">
      <c r="D21" s="68"/>
      <c r="E21" s="8" t="s">
        <v>25</v>
      </c>
      <c r="F21" s="9"/>
      <c r="G21" s="12">
        <v>273</v>
      </c>
      <c r="H21" s="14">
        <v>7</v>
      </c>
      <c r="I21" s="2">
        <v>61</v>
      </c>
      <c r="J21" s="2">
        <v>98</v>
      </c>
      <c r="K21" s="2">
        <v>73</v>
      </c>
      <c r="L21" s="2">
        <v>32</v>
      </c>
      <c r="M21" s="2">
        <v>2</v>
      </c>
      <c r="N21" s="17">
        <v>7.4</v>
      </c>
      <c r="O21" s="18">
        <v>1</v>
      </c>
    </row>
    <row r="22" spans="4:15" x14ac:dyDescent="0.25">
      <c r="D22" s="68"/>
      <c r="E22" s="8" t="s">
        <v>26</v>
      </c>
      <c r="F22" s="9"/>
      <c r="G22" s="12">
        <v>1023</v>
      </c>
      <c r="H22" s="14">
        <v>18</v>
      </c>
      <c r="I22" s="2">
        <v>218</v>
      </c>
      <c r="J22" s="2">
        <v>447</v>
      </c>
      <c r="K22" s="2">
        <v>257</v>
      </c>
      <c r="L22" s="2">
        <v>79</v>
      </c>
      <c r="M22" s="2">
        <v>4</v>
      </c>
      <c r="N22" s="17">
        <v>7.4</v>
      </c>
      <c r="O22" s="18">
        <v>0.9</v>
      </c>
    </row>
    <row r="23" spans="4:15" x14ac:dyDescent="0.25">
      <c r="D23" s="68"/>
      <c r="E23" s="8" t="s">
        <v>27</v>
      </c>
      <c r="F23" s="9"/>
      <c r="G23" s="12">
        <v>654</v>
      </c>
      <c r="H23" s="14">
        <v>10</v>
      </c>
      <c r="I23" s="2">
        <v>140</v>
      </c>
      <c r="J23" s="2">
        <v>286</v>
      </c>
      <c r="K23" s="2">
        <v>166</v>
      </c>
      <c r="L23" s="2">
        <v>49</v>
      </c>
      <c r="M23" s="2">
        <v>3</v>
      </c>
      <c r="N23" s="17">
        <v>7.4</v>
      </c>
      <c r="O23" s="18">
        <v>0.9</v>
      </c>
    </row>
    <row r="24" spans="4:15" x14ac:dyDescent="0.25">
      <c r="D24" s="68"/>
      <c r="E24" s="8" t="s">
        <v>28</v>
      </c>
      <c r="F24" s="9"/>
      <c r="G24" s="12">
        <v>369</v>
      </c>
      <c r="H24" s="14">
        <v>8</v>
      </c>
      <c r="I24" s="2">
        <v>78</v>
      </c>
      <c r="J24" s="2">
        <v>161</v>
      </c>
      <c r="K24" s="2">
        <v>91</v>
      </c>
      <c r="L24" s="2">
        <v>30</v>
      </c>
      <c r="M24" s="2">
        <v>1</v>
      </c>
      <c r="N24" s="17">
        <v>7.4</v>
      </c>
      <c r="O24" s="18">
        <v>0.9</v>
      </c>
    </row>
    <row r="25" spans="4:15" x14ac:dyDescent="0.25">
      <c r="D25" s="68"/>
      <c r="E25" s="8" t="s">
        <v>29</v>
      </c>
      <c r="F25" s="9"/>
      <c r="G25" s="12">
        <v>146</v>
      </c>
      <c r="H25" s="14">
        <v>1</v>
      </c>
      <c r="I25" s="2">
        <v>39</v>
      </c>
      <c r="J25" s="2">
        <v>63</v>
      </c>
      <c r="K25" s="2">
        <v>33</v>
      </c>
      <c r="L25" s="2">
        <v>10</v>
      </c>
      <c r="M25" s="2">
        <v>0</v>
      </c>
      <c r="N25" s="17">
        <v>7.2</v>
      </c>
      <c r="O25" s="18">
        <v>0.9</v>
      </c>
    </row>
    <row r="26" spans="4:15" x14ac:dyDescent="0.25">
      <c r="D26" s="67" t="s">
        <v>30</v>
      </c>
      <c r="E26" s="10" t="s">
        <v>31</v>
      </c>
      <c r="F26" s="7"/>
      <c r="G26" s="11">
        <v>750</v>
      </c>
      <c r="H26" s="13">
        <v>20</v>
      </c>
      <c r="I26" s="1">
        <v>202</v>
      </c>
      <c r="J26" s="1">
        <v>313</v>
      </c>
      <c r="K26" s="1">
        <v>171</v>
      </c>
      <c r="L26" s="1">
        <v>40</v>
      </c>
      <c r="M26" s="1">
        <v>4</v>
      </c>
      <c r="N26" s="20">
        <v>7.2</v>
      </c>
      <c r="O26" s="21">
        <v>0.9</v>
      </c>
    </row>
    <row r="27" spans="4:15" x14ac:dyDescent="0.25">
      <c r="D27" s="68"/>
      <c r="E27" s="8" t="s">
        <v>32</v>
      </c>
      <c r="F27" s="9"/>
      <c r="G27" s="12">
        <v>746</v>
      </c>
      <c r="H27" s="14">
        <v>7</v>
      </c>
      <c r="I27" s="2">
        <v>121</v>
      </c>
      <c r="J27" s="2">
        <v>316</v>
      </c>
      <c r="K27" s="2">
        <v>210</v>
      </c>
      <c r="L27" s="2">
        <v>88</v>
      </c>
      <c r="M27" s="2">
        <v>4</v>
      </c>
      <c r="N27" s="17">
        <v>7.5</v>
      </c>
      <c r="O27" s="18">
        <v>0.9</v>
      </c>
    </row>
    <row r="28" spans="4:15" x14ac:dyDescent="0.25">
      <c r="D28" s="67" t="s">
        <v>33</v>
      </c>
      <c r="E28" s="10" t="s">
        <v>34</v>
      </c>
      <c r="F28" s="7"/>
      <c r="G28" s="11">
        <v>1182</v>
      </c>
      <c r="H28" s="13">
        <v>19</v>
      </c>
      <c r="I28" s="1">
        <v>262</v>
      </c>
      <c r="J28" s="1">
        <v>484</v>
      </c>
      <c r="K28" s="1">
        <v>303</v>
      </c>
      <c r="L28" s="1">
        <v>107</v>
      </c>
      <c r="M28" s="1">
        <v>7</v>
      </c>
      <c r="N28" s="20">
        <v>7.4</v>
      </c>
      <c r="O28" s="21">
        <v>1</v>
      </c>
    </row>
    <row r="29" spans="4:15" x14ac:dyDescent="0.25">
      <c r="D29" s="68"/>
      <c r="E29" s="8" t="s">
        <v>35</v>
      </c>
      <c r="F29" s="9"/>
      <c r="G29" s="12">
        <v>137</v>
      </c>
      <c r="H29" s="14">
        <v>3</v>
      </c>
      <c r="I29" s="2">
        <v>20</v>
      </c>
      <c r="J29" s="2">
        <v>65</v>
      </c>
      <c r="K29" s="2">
        <v>39</v>
      </c>
      <c r="L29" s="2">
        <v>9</v>
      </c>
      <c r="M29" s="2">
        <v>1</v>
      </c>
      <c r="N29" s="17">
        <v>7.4</v>
      </c>
      <c r="O29" s="18">
        <v>0.8</v>
      </c>
    </row>
    <row r="30" spans="4:15" x14ac:dyDescent="0.25">
      <c r="D30" s="68"/>
      <c r="E30" s="8" t="s">
        <v>36</v>
      </c>
      <c r="F30" s="9"/>
      <c r="G30" s="12">
        <v>129</v>
      </c>
      <c r="H30" s="14">
        <v>3</v>
      </c>
      <c r="I30" s="2">
        <v>30</v>
      </c>
      <c r="J30" s="2">
        <v>59</v>
      </c>
      <c r="K30" s="2">
        <v>27</v>
      </c>
      <c r="L30" s="2">
        <v>10</v>
      </c>
      <c r="M30" s="2">
        <v>0</v>
      </c>
      <c r="N30" s="17">
        <v>7.2</v>
      </c>
      <c r="O30" s="18">
        <v>0.9</v>
      </c>
    </row>
    <row r="31" spans="4:15" x14ac:dyDescent="0.25">
      <c r="D31" s="68"/>
      <c r="E31" s="8" t="s">
        <v>37</v>
      </c>
      <c r="F31" s="9"/>
      <c r="G31" s="12">
        <v>5</v>
      </c>
      <c r="H31" s="14">
        <v>0</v>
      </c>
      <c r="I31" s="2">
        <v>1</v>
      </c>
      <c r="J31" s="2">
        <v>2</v>
      </c>
      <c r="K31" s="2">
        <v>1</v>
      </c>
      <c r="L31" s="2">
        <v>1</v>
      </c>
      <c r="M31" s="2">
        <v>0</v>
      </c>
      <c r="N31" s="17">
        <v>7.6</v>
      </c>
      <c r="O31" s="18">
        <v>1</v>
      </c>
    </row>
    <row r="32" spans="4:15" x14ac:dyDescent="0.25">
      <c r="D32" s="68"/>
      <c r="E32" s="8" t="s">
        <v>38</v>
      </c>
      <c r="F32" s="9"/>
      <c r="G32" s="12">
        <v>43</v>
      </c>
      <c r="H32" s="14">
        <v>2</v>
      </c>
      <c r="I32" s="2">
        <v>10</v>
      </c>
      <c r="J32" s="2">
        <v>19</v>
      </c>
      <c r="K32" s="2">
        <v>11</v>
      </c>
      <c r="L32" s="2">
        <v>1</v>
      </c>
      <c r="M32" s="2">
        <v>0</v>
      </c>
      <c r="N32" s="17">
        <v>7.2</v>
      </c>
      <c r="O32" s="18">
        <v>0.9</v>
      </c>
    </row>
    <row r="33" spans="4:15" x14ac:dyDescent="0.25">
      <c r="D33" s="68"/>
      <c r="E33" s="8" t="s">
        <v>39</v>
      </c>
      <c r="F33" s="9"/>
      <c r="G33" s="12">
        <v>0</v>
      </c>
      <c r="H33" s="14">
        <v>0</v>
      </c>
      <c r="I33" s="2">
        <v>0</v>
      </c>
      <c r="J33" s="2">
        <v>0</v>
      </c>
      <c r="K33" s="2">
        <v>0</v>
      </c>
      <c r="L33" s="2">
        <v>0</v>
      </c>
      <c r="M33" s="2">
        <v>0</v>
      </c>
      <c r="N33" s="23">
        <v>0</v>
      </c>
      <c r="O33" s="22">
        <v>0</v>
      </c>
    </row>
    <row r="34" spans="4:15" x14ac:dyDescent="0.25">
      <c r="D34" s="67" t="s">
        <v>40</v>
      </c>
      <c r="E34" s="10" t="s">
        <v>41</v>
      </c>
      <c r="F34" s="7"/>
      <c r="G34" s="11">
        <v>750</v>
      </c>
      <c r="H34" s="13">
        <v>20</v>
      </c>
      <c r="I34" s="1">
        <v>202</v>
      </c>
      <c r="J34" s="1">
        <v>313</v>
      </c>
      <c r="K34" s="1">
        <v>171</v>
      </c>
      <c r="L34" s="1">
        <v>40</v>
      </c>
      <c r="M34" s="1">
        <v>4</v>
      </c>
      <c r="N34" s="20">
        <v>7.2</v>
      </c>
      <c r="O34" s="21">
        <v>0.9</v>
      </c>
    </row>
    <row r="35" spans="4:15" x14ac:dyDescent="0.25">
      <c r="D35" s="68"/>
      <c r="E35" s="8" t="s">
        <v>34</v>
      </c>
      <c r="F35" s="9"/>
      <c r="G35" s="12">
        <v>588</v>
      </c>
      <c r="H35" s="14">
        <v>15</v>
      </c>
      <c r="I35" s="2">
        <v>163</v>
      </c>
      <c r="J35" s="2">
        <v>242</v>
      </c>
      <c r="K35" s="2">
        <v>132</v>
      </c>
      <c r="L35" s="2">
        <v>32</v>
      </c>
      <c r="M35" s="2">
        <v>4</v>
      </c>
      <c r="N35" s="17">
        <v>7.2</v>
      </c>
      <c r="O35" s="18">
        <v>0.9</v>
      </c>
    </row>
    <row r="36" spans="4:15" x14ac:dyDescent="0.25">
      <c r="D36" s="68"/>
      <c r="E36" s="8" t="s">
        <v>35</v>
      </c>
      <c r="F36" s="9"/>
      <c r="G36" s="12">
        <v>72</v>
      </c>
      <c r="H36" s="14">
        <v>2</v>
      </c>
      <c r="I36" s="2">
        <v>15</v>
      </c>
      <c r="J36" s="2">
        <v>33</v>
      </c>
      <c r="K36" s="2">
        <v>20</v>
      </c>
      <c r="L36" s="2">
        <v>2</v>
      </c>
      <c r="M36" s="2">
        <v>0</v>
      </c>
      <c r="N36" s="17">
        <v>7.3</v>
      </c>
      <c r="O36" s="18">
        <v>0.8</v>
      </c>
    </row>
    <row r="37" spans="4:15" x14ac:dyDescent="0.25">
      <c r="D37" s="68"/>
      <c r="E37" s="8" t="s">
        <v>36</v>
      </c>
      <c r="F37" s="9"/>
      <c r="G37" s="12">
        <v>62</v>
      </c>
      <c r="H37" s="14">
        <v>2</v>
      </c>
      <c r="I37" s="2">
        <v>17</v>
      </c>
      <c r="J37" s="2">
        <v>27</v>
      </c>
      <c r="K37" s="2">
        <v>11</v>
      </c>
      <c r="L37" s="2">
        <v>5</v>
      </c>
      <c r="M37" s="2">
        <v>0</v>
      </c>
      <c r="N37" s="17">
        <v>7.1</v>
      </c>
      <c r="O37" s="18">
        <v>0.9</v>
      </c>
    </row>
    <row r="38" spans="4:15" x14ac:dyDescent="0.25">
      <c r="D38" s="68"/>
      <c r="E38" s="8" t="s">
        <v>38</v>
      </c>
      <c r="F38" s="9"/>
      <c r="G38" s="12">
        <v>25</v>
      </c>
      <c r="H38" s="14">
        <v>1</v>
      </c>
      <c r="I38" s="2">
        <v>6</v>
      </c>
      <c r="J38" s="2">
        <v>10</v>
      </c>
      <c r="K38" s="2">
        <v>7</v>
      </c>
      <c r="L38" s="2">
        <v>1</v>
      </c>
      <c r="M38" s="2">
        <v>0</v>
      </c>
      <c r="N38" s="17">
        <v>7.2</v>
      </c>
      <c r="O38" s="18">
        <v>0.9</v>
      </c>
    </row>
    <row r="39" spans="4:15" x14ac:dyDescent="0.25">
      <c r="D39" s="68"/>
      <c r="E39" s="8" t="s">
        <v>37</v>
      </c>
      <c r="F39" s="9"/>
      <c r="G39" s="12">
        <v>3</v>
      </c>
      <c r="H39" s="14">
        <v>0</v>
      </c>
      <c r="I39" s="2">
        <v>1</v>
      </c>
      <c r="J39" s="2">
        <v>1</v>
      </c>
      <c r="K39" s="2">
        <v>1</v>
      </c>
      <c r="L39" s="2">
        <v>0</v>
      </c>
      <c r="M39" s="2">
        <v>0</v>
      </c>
      <c r="N39" s="17">
        <v>7.3</v>
      </c>
      <c r="O39" s="18">
        <v>0.8</v>
      </c>
    </row>
    <row r="40" spans="4:15" x14ac:dyDescent="0.25">
      <c r="D40" s="68"/>
      <c r="E40" s="8" t="s">
        <v>39</v>
      </c>
      <c r="F40" s="9"/>
      <c r="G40" s="12">
        <v>0</v>
      </c>
      <c r="H40" s="14">
        <v>0</v>
      </c>
      <c r="I40" s="2">
        <v>0</v>
      </c>
      <c r="J40" s="2">
        <v>0</v>
      </c>
      <c r="K40" s="2">
        <v>0</v>
      </c>
      <c r="L40" s="2">
        <v>0</v>
      </c>
      <c r="M40" s="2">
        <v>0</v>
      </c>
      <c r="N40" s="23">
        <v>0</v>
      </c>
      <c r="O40" s="22">
        <v>0</v>
      </c>
    </row>
    <row r="41" spans="4:15" x14ac:dyDescent="0.25">
      <c r="D41" s="68"/>
      <c r="E41" s="8" t="s">
        <v>42</v>
      </c>
      <c r="F41" s="9"/>
      <c r="G41" s="12">
        <v>746</v>
      </c>
      <c r="H41" s="14">
        <v>7</v>
      </c>
      <c r="I41" s="2">
        <v>121</v>
      </c>
      <c r="J41" s="2">
        <v>316</v>
      </c>
      <c r="K41" s="2">
        <v>210</v>
      </c>
      <c r="L41" s="2">
        <v>88</v>
      </c>
      <c r="M41" s="2">
        <v>4</v>
      </c>
      <c r="N41" s="17">
        <v>7.5</v>
      </c>
      <c r="O41" s="18">
        <v>0.9</v>
      </c>
    </row>
    <row r="42" spans="4:15" x14ac:dyDescent="0.25">
      <c r="D42" s="68"/>
      <c r="E42" s="8" t="s">
        <v>34</v>
      </c>
      <c r="F42" s="9"/>
      <c r="G42" s="12">
        <v>594</v>
      </c>
      <c r="H42" s="14">
        <v>4</v>
      </c>
      <c r="I42" s="2">
        <v>99</v>
      </c>
      <c r="J42" s="2">
        <v>242</v>
      </c>
      <c r="K42" s="2">
        <v>171</v>
      </c>
      <c r="L42" s="2">
        <v>75</v>
      </c>
      <c r="M42" s="2">
        <v>3</v>
      </c>
      <c r="N42" s="17">
        <v>7.6</v>
      </c>
      <c r="O42" s="18">
        <v>1</v>
      </c>
    </row>
    <row r="43" spans="4:15" x14ac:dyDescent="0.25">
      <c r="D43" s="68"/>
      <c r="E43" s="8" t="s">
        <v>35</v>
      </c>
      <c r="F43" s="9"/>
      <c r="G43" s="12">
        <v>65</v>
      </c>
      <c r="H43" s="14">
        <v>1</v>
      </c>
      <c r="I43" s="2">
        <v>5</v>
      </c>
      <c r="J43" s="2">
        <v>32</v>
      </c>
      <c r="K43" s="2">
        <v>19</v>
      </c>
      <c r="L43" s="2">
        <v>7</v>
      </c>
      <c r="M43" s="2">
        <v>1</v>
      </c>
      <c r="N43" s="17">
        <v>7.5</v>
      </c>
      <c r="O43" s="18">
        <v>0.8</v>
      </c>
    </row>
    <row r="44" spans="4:15" x14ac:dyDescent="0.25">
      <c r="D44" s="68"/>
      <c r="E44" s="8" t="s">
        <v>36</v>
      </c>
      <c r="F44" s="9"/>
      <c r="G44" s="12">
        <v>67</v>
      </c>
      <c r="H44" s="14">
        <v>1</v>
      </c>
      <c r="I44" s="2">
        <v>13</v>
      </c>
      <c r="J44" s="2">
        <v>32</v>
      </c>
      <c r="K44" s="2">
        <v>16</v>
      </c>
      <c r="L44" s="2">
        <v>5</v>
      </c>
      <c r="M44" s="2">
        <v>0</v>
      </c>
      <c r="N44" s="17">
        <v>7.3</v>
      </c>
      <c r="O44" s="18">
        <v>0.8</v>
      </c>
    </row>
    <row r="45" spans="4:15" x14ac:dyDescent="0.25">
      <c r="D45" s="68"/>
      <c r="E45" s="8" t="s">
        <v>38</v>
      </c>
      <c r="F45" s="9"/>
      <c r="G45" s="12">
        <v>18</v>
      </c>
      <c r="H45" s="14">
        <v>1</v>
      </c>
      <c r="I45" s="2">
        <v>4</v>
      </c>
      <c r="J45" s="2">
        <v>9</v>
      </c>
      <c r="K45" s="2">
        <v>4</v>
      </c>
      <c r="L45" s="2">
        <v>0</v>
      </c>
      <c r="M45" s="2">
        <v>0</v>
      </c>
      <c r="N45" s="17">
        <v>7.1</v>
      </c>
      <c r="O45" s="18">
        <v>0.9</v>
      </c>
    </row>
    <row r="46" spans="4:15" x14ac:dyDescent="0.25">
      <c r="D46" s="68"/>
      <c r="E46" s="8" t="s">
        <v>37</v>
      </c>
      <c r="F46" s="9"/>
      <c r="G46" s="12">
        <v>2</v>
      </c>
      <c r="H46" s="14">
        <v>0</v>
      </c>
      <c r="I46" s="2">
        <v>0</v>
      </c>
      <c r="J46" s="2">
        <v>1</v>
      </c>
      <c r="K46" s="2">
        <v>0</v>
      </c>
      <c r="L46" s="2">
        <v>1</v>
      </c>
      <c r="M46" s="2">
        <v>0</v>
      </c>
      <c r="N46" s="17">
        <v>8</v>
      </c>
      <c r="O46" s="18">
        <v>1.4</v>
      </c>
    </row>
    <row r="47" spans="4:15" x14ac:dyDescent="0.25">
      <c r="D47" s="68"/>
      <c r="E47" s="8" t="s">
        <v>39</v>
      </c>
      <c r="F47" s="9"/>
      <c r="G47" s="12">
        <v>0</v>
      </c>
      <c r="H47" s="14">
        <v>0</v>
      </c>
      <c r="I47" s="2">
        <v>0</v>
      </c>
      <c r="J47" s="2">
        <v>0</v>
      </c>
      <c r="K47" s="2">
        <v>0</v>
      </c>
      <c r="L47" s="2">
        <v>0</v>
      </c>
      <c r="M47" s="2">
        <v>0</v>
      </c>
      <c r="N47" s="23">
        <v>0</v>
      </c>
      <c r="O47" s="22">
        <v>0</v>
      </c>
    </row>
    <row r="48" spans="4:15" x14ac:dyDescent="0.25">
      <c r="D48" s="67" t="s">
        <v>43</v>
      </c>
      <c r="E48" s="10" t="s">
        <v>44</v>
      </c>
      <c r="F48" s="7"/>
      <c r="G48" s="11">
        <v>309</v>
      </c>
      <c r="H48" s="13">
        <v>8</v>
      </c>
      <c r="I48" s="1">
        <v>60</v>
      </c>
      <c r="J48" s="1">
        <v>143</v>
      </c>
      <c r="K48" s="1">
        <v>77</v>
      </c>
      <c r="L48" s="1">
        <v>20</v>
      </c>
      <c r="M48" s="1">
        <v>1</v>
      </c>
      <c r="N48" s="20">
        <v>7.3</v>
      </c>
      <c r="O48" s="21">
        <v>0.8</v>
      </c>
    </row>
    <row r="49" spans="4:15" x14ac:dyDescent="0.25">
      <c r="D49" s="68"/>
      <c r="E49" s="8" t="s">
        <v>45</v>
      </c>
      <c r="F49" s="9"/>
      <c r="G49" s="12">
        <v>149</v>
      </c>
      <c r="H49" s="14">
        <v>3</v>
      </c>
      <c r="I49" s="2">
        <v>29</v>
      </c>
      <c r="J49" s="2">
        <v>66</v>
      </c>
      <c r="K49" s="2">
        <v>39</v>
      </c>
      <c r="L49" s="2">
        <v>12</v>
      </c>
      <c r="M49" s="2">
        <v>0</v>
      </c>
      <c r="N49" s="17">
        <v>7.3</v>
      </c>
      <c r="O49" s="18">
        <v>0.9</v>
      </c>
    </row>
    <row r="50" spans="4:15" x14ac:dyDescent="0.25">
      <c r="D50" s="68"/>
      <c r="E50" s="8" t="s">
        <v>46</v>
      </c>
      <c r="F50" s="9"/>
      <c r="G50" s="12">
        <v>160</v>
      </c>
      <c r="H50" s="14">
        <v>5</v>
      </c>
      <c r="I50" s="2">
        <v>31</v>
      </c>
      <c r="J50" s="2">
        <v>77</v>
      </c>
      <c r="K50" s="2">
        <v>38</v>
      </c>
      <c r="L50" s="2">
        <v>8</v>
      </c>
      <c r="M50" s="2">
        <v>1</v>
      </c>
      <c r="N50" s="17">
        <v>7.3</v>
      </c>
      <c r="O50" s="18">
        <v>0.8</v>
      </c>
    </row>
    <row r="51" spans="4:15" x14ac:dyDescent="0.25">
      <c r="D51" s="68"/>
      <c r="E51" s="8" t="s">
        <v>47</v>
      </c>
      <c r="F51" s="9"/>
      <c r="G51" s="12">
        <v>1182</v>
      </c>
      <c r="H51" s="14">
        <v>19</v>
      </c>
      <c r="I51" s="2">
        <v>262</v>
      </c>
      <c r="J51" s="2">
        <v>484</v>
      </c>
      <c r="K51" s="2">
        <v>303</v>
      </c>
      <c r="L51" s="2">
        <v>107</v>
      </c>
      <c r="M51" s="2">
        <v>7</v>
      </c>
      <c r="N51" s="17">
        <v>7.4</v>
      </c>
      <c r="O51" s="18">
        <v>1</v>
      </c>
    </row>
    <row r="52" spans="4:15" x14ac:dyDescent="0.25">
      <c r="D52" s="68"/>
      <c r="E52" s="8" t="s">
        <v>48</v>
      </c>
      <c r="F52" s="9"/>
      <c r="G52" s="12">
        <v>175</v>
      </c>
      <c r="H52" s="14">
        <v>2</v>
      </c>
      <c r="I52" s="2">
        <v>43</v>
      </c>
      <c r="J52" s="2">
        <v>83</v>
      </c>
      <c r="K52" s="2">
        <v>41</v>
      </c>
      <c r="L52" s="2">
        <v>6</v>
      </c>
      <c r="M52" s="2">
        <v>0</v>
      </c>
      <c r="N52" s="17">
        <v>7.2</v>
      </c>
      <c r="O52" s="18">
        <v>0.8</v>
      </c>
    </row>
    <row r="53" spans="4:15" x14ac:dyDescent="0.25">
      <c r="D53" s="68"/>
      <c r="E53" s="8" t="s">
        <v>49</v>
      </c>
      <c r="F53" s="9"/>
      <c r="G53" s="12">
        <v>169</v>
      </c>
      <c r="H53" s="14">
        <v>3</v>
      </c>
      <c r="I53" s="2">
        <v>56</v>
      </c>
      <c r="J53" s="2">
        <v>73</v>
      </c>
      <c r="K53" s="2">
        <v>29</v>
      </c>
      <c r="L53" s="2">
        <v>6</v>
      </c>
      <c r="M53" s="2">
        <v>2</v>
      </c>
      <c r="N53" s="17">
        <v>7.1</v>
      </c>
      <c r="O53" s="18">
        <v>0.8</v>
      </c>
    </row>
    <row r="54" spans="4:15" x14ac:dyDescent="0.25">
      <c r="D54" s="68"/>
      <c r="E54" s="8" t="s">
        <v>50</v>
      </c>
      <c r="F54" s="9"/>
      <c r="G54" s="12">
        <v>176</v>
      </c>
      <c r="H54" s="14">
        <v>4</v>
      </c>
      <c r="I54" s="2">
        <v>42</v>
      </c>
      <c r="J54" s="2">
        <v>69</v>
      </c>
      <c r="K54" s="2">
        <v>45</v>
      </c>
      <c r="L54" s="2">
        <v>13</v>
      </c>
      <c r="M54" s="2">
        <v>3</v>
      </c>
      <c r="N54" s="17">
        <v>7.3</v>
      </c>
      <c r="O54" s="18">
        <v>0.9</v>
      </c>
    </row>
    <row r="55" spans="4:15" x14ac:dyDescent="0.25">
      <c r="D55" s="68"/>
      <c r="E55" s="8" t="s">
        <v>51</v>
      </c>
      <c r="F55" s="9"/>
      <c r="G55" s="12">
        <v>183</v>
      </c>
      <c r="H55" s="14">
        <v>3</v>
      </c>
      <c r="I55" s="2">
        <v>42</v>
      </c>
      <c r="J55" s="2">
        <v>83</v>
      </c>
      <c r="K55" s="2">
        <v>42</v>
      </c>
      <c r="L55" s="2">
        <v>11</v>
      </c>
      <c r="M55" s="2">
        <v>2</v>
      </c>
      <c r="N55" s="17">
        <v>7.3</v>
      </c>
      <c r="O55" s="18">
        <v>0.9</v>
      </c>
    </row>
    <row r="56" spans="4:15" x14ac:dyDescent="0.25">
      <c r="D56" s="68"/>
      <c r="E56" s="8" t="s">
        <v>52</v>
      </c>
      <c r="F56" s="9"/>
      <c r="G56" s="12">
        <v>230</v>
      </c>
      <c r="H56" s="14">
        <v>1</v>
      </c>
      <c r="I56" s="2">
        <v>38</v>
      </c>
      <c r="J56" s="2">
        <v>82</v>
      </c>
      <c r="K56" s="2">
        <v>75</v>
      </c>
      <c r="L56" s="2">
        <v>34</v>
      </c>
      <c r="M56" s="2">
        <v>0</v>
      </c>
      <c r="N56" s="17">
        <v>7.6</v>
      </c>
      <c r="O56" s="18">
        <v>1</v>
      </c>
    </row>
    <row r="57" spans="4:15" x14ac:dyDescent="0.25">
      <c r="D57" s="68"/>
      <c r="E57" s="8" t="s">
        <v>53</v>
      </c>
      <c r="F57" s="9"/>
      <c r="G57" s="12">
        <v>249</v>
      </c>
      <c r="H57" s="14">
        <v>6</v>
      </c>
      <c r="I57" s="2">
        <v>41</v>
      </c>
      <c r="J57" s="2">
        <v>94</v>
      </c>
      <c r="K57" s="2">
        <v>71</v>
      </c>
      <c r="L57" s="2">
        <v>37</v>
      </c>
      <c r="M57" s="2">
        <v>0</v>
      </c>
      <c r="N57" s="17">
        <v>7.6</v>
      </c>
      <c r="O57" s="18">
        <v>1.1000000000000001</v>
      </c>
    </row>
    <row r="58" spans="4:15" x14ac:dyDescent="0.25">
      <c r="D58" s="68"/>
      <c r="E58" s="8" t="s">
        <v>37</v>
      </c>
      <c r="F58" s="9"/>
      <c r="G58" s="12">
        <v>5</v>
      </c>
      <c r="H58" s="14">
        <v>0</v>
      </c>
      <c r="I58" s="2">
        <v>1</v>
      </c>
      <c r="J58" s="2">
        <v>2</v>
      </c>
      <c r="K58" s="2">
        <v>1</v>
      </c>
      <c r="L58" s="2">
        <v>1</v>
      </c>
      <c r="M58" s="2">
        <v>0</v>
      </c>
      <c r="N58" s="17">
        <v>7.6</v>
      </c>
      <c r="O58" s="18">
        <v>1</v>
      </c>
    </row>
    <row r="59" spans="4:15" x14ac:dyDescent="0.25">
      <c r="D59" s="69"/>
      <c r="E59" s="35" t="s">
        <v>39</v>
      </c>
      <c r="F59" s="31"/>
      <c r="G59" s="25">
        <v>0</v>
      </c>
      <c r="H59" s="39">
        <v>0</v>
      </c>
      <c r="I59" s="6">
        <v>0</v>
      </c>
      <c r="J59" s="6">
        <v>0</v>
      </c>
      <c r="K59" s="6">
        <v>0</v>
      </c>
      <c r="L59" s="6">
        <v>0</v>
      </c>
      <c r="M59" s="6">
        <v>0</v>
      </c>
      <c r="N59" s="45">
        <v>0</v>
      </c>
      <c r="O59" s="42">
        <v>0</v>
      </c>
    </row>
  </sheetData>
  <mergeCells count="7">
    <mergeCell ref="D34:D47"/>
    <mergeCell ref="D48:D59"/>
    <mergeCell ref="D8:F9"/>
    <mergeCell ref="D11:D18"/>
    <mergeCell ref="D19:D25"/>
    <mergeCell ref="D26:D27"/>
    <mergeCell ref="D28:D33"/>
  </mergeCells>
  <phoneticPr fontId="4"/>
  <pageMargins left="0.7" right="0.7" top="0.75" bottom="0.75" header="0.3" footer="0.3"/>
  <pageSetup paperSize="9" scale="63" pageOrder="overThenDown" orientation="landscape"/>
  <headerFooter>
    <oddFooter>&amp;CN(64)</oddFooter>
  </headerFooter>
  <rowBreaks count="1" manualBreakCount="1">
    <brk id="59" max="16383" man="1"/>
  </rowBreaks>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4:P59"/>
  <sheetViews>
    <sheetView workbookViewId="0"/>
  </sheetViews>
  <sheetFormatPr defaultColWidth="8.8984375" defaultRowHeight="12.6" x14ac:dyDescent="0.25"/>
  <cols>
    <col min="1" max="1" width="3.59765625" style="24" customWidth="1"/>
    <col min="2" max="2" width="4.59765625" style="24" customWidth="1"/>
    <col min="3" max="4" width="7.59765625" style="24" customWidth="1"/>
    <col min="5" max="5" width="16.59765625" style="24" customWidth="1"/>
    <col min="6" max="6" width="5.59765625" style="24" customWidth="1"/>
    <col min="7" max="16" width="8.59765625" style="24" customWidth="1"/>
    <col min="17" max="16384" width="8.8984375" style="24"/>
  </cols>
  <sheetData>
    <row r="4" spans="2:16" x14ac:dyDescent="0.25">
      <c r="B4" s="32" t="str">
        <f xml:space="preserve"> HYPERLINK("#'目次'!B71", "[65]")</f>
        <v>[65]</v>
      </c>
      <c r="C4" s="19" t="s">
        <v>751</v>
      </c>
    </row>
    <row r="7" spans="2:16" x14ac:dyDescent="0.25">
      <c r="C7" s="19" t="s">
        <v>11</v>
      </c>
    </row>
    <row r="8" spans="2:16" ht="25.2" x14ac:dyDescent="0.25">
      <c r="D8" s="63"/>
      <c r="E8" s="64"/>
      <c r="F8" s="64"/>
      <c r="G8" s="38" t="s">
        <v>12</v>
      </c>
      <c r="H8" s="33" t="s">
        <v>752</v>
      </c>
      <c r="I8" s="5" t="s">
        <v>753</v>
      </c>
      <c r="J8" s="5" t="s">
        <v>754</v>
      </c>
      <c r="K8" s="5" t="s">
        <v>755</v>
      </c>
      <c r="L8" s="5" t="s">
        <v>756</v>
      </c>
      <c r="M8" s="5" t="s">
        <v>757</v>
      </c>
      <c r="N8" s="5" t="s">
        <v>231</v>
      </c>
      <c r="O8" s="5" t="s">
        <v>758</v>
      </c>
      <c r="P8" s="29" t="s">
        <v>245</v>
      </c>
    </row>
    <row r="9" spans="2:16" x14ac:dyDescent="0.25">
      <c r="D9" s="65"/>
      <c r="E9" s="66"/>
      <c r="F9" s="66"/>
      <c r="G9" s="37"/>
      <c r="H9" s="34"/>
      <c r="I9" s="4"/>
      <c r="J9" s="4"/>
      <c r="K9" s="4"/>
      <c r="L9" s="4"/>
      <c r="M9" s="4"/>
      <c r="N9" s="4"/>
      <c r="O9" s="4"/>
      <c r="P9" s="26"/>
    </row>
    <row r="10" spans="2:16" x14ac:dyDescent="0.25">
      <c r="D10" s="30"/>
      <c r="E10" s="28" t="s">
        <v>12</v>
      </c>
      <c r="F10" s="36"/>
      <c r="G10" s="27">
        <v>1496</v>
      </c>
      <c r="H10" s="3">
        <v>68</v>
      </c>
      <c r="I10" s="3">
        <v>450</v>
      </c>
      <c r="J10" s="3">
        <v>736</v>
      </c>
      <c r="K10" s="3">
        <v>218</v>
      </c>
      <c r="L10" s="3">
        <v>19</v>
      </c>
      <c r="M10" s="3">
        <v>1</v>
      </c>
      <c r="N10" s="3">
        <v>4</v>
      </c>
      <c r="O10" s="44">
        <v>9.1</v>
      </c>
      <c r="P10" s="43">
        <v>0.8</v>
      </c>
    </row>
    <row r="11" spans="2:16" x14ac:dyDescent="0.25">
      <c r="D11" s="67" t="s">
        <v>21</v>
      </c>
      <c r="E11" s="10" t="s">
        <v>13</v>
      </c>
      <c r="F11" s="7"/>
      <c r="G11" s="11">
        <v>64</v>
      </c>
      <c r="H11" s="13">
        <v>3</v>
      </c>
      <c r="I11" s="1">
        <v>10</v>
      </c>
      <c r="J11" s="1">
        <v>42</v>
      </c>
      <c r="K11" s="1">
        <v>9</v>
      </c>
      <c r="L11" s="1">
        <v>0</v>
      </c>
      <c r="M11" s="1">
        <v>0</v>
      </c>
      <c r="N11" s="1">
        <v>0</v>
      </c>
      <c r="O11" s="20">
        <v>9.1</v>
      </c>
      <c r="P11" s="21">
        <v>0.7</v>
      </c>
    </row>
    <row r="12" spans="2:16" x14ac:dyDescent="0.25">
      <c r="D12" s="68"/>
      <c r="E12" s="8" t="s">
        <v>14</v>
      </c>
      <c r="F12" s="9"/>
      <c r="G12" s="12">
        <v>120</v>
      </c>
      <c r="H12" s="14">
        <v>8</v>
      </c>
      <c r="I12" s="2">
        <v>39</v>
      </c>
      <c r="J12" s="2">
        <v>57</v>
      </c>
      <c r="K12" s="2">
        <v>13</v>
      </c>
      <c r="L12" s="2">
        <v>3</v>
      </c>
      <c r="M12" s="2">
        <v>0</v>
      </c>
      <c r="N12" s="2">
        <v>0</v>
      </c>
      <c r="O12" s="17">
        <v>9</v>
      </c>
      <c r="P12" s="18">
        <v>0.8</v>
      </c>
    </row>
    <row r="13" spans="2:16" x14ac:dyDescent="0.25">
      <c r="D13" s="68"/>
      <c r="E13" s="8" t="s">
        <v>15</v>
      </c>
      <c r="F13" s="9"/>
      <c r="G13" s="12">
        <v>417</v>
      </c>
      <c r="H13" s="14">
        <v>15</v>
      </c>
      <c r="I13" s="2">
        <v>109</v>
      </c>
      <c r="J13" s="2">
        <v>221</v>
      </c>
      <c r="K13" s="2">
        <v>66</v>
      </c>
      <c r="L13" s="2">
        <v>5</v>
      </c>
      <c r="M13" s="2">
        <v>0</v>
      </c>
      <c r="N13" s="2">
        <v>1</v>
      </c>
      <c r="O13" s="17">
        <v>9.1</v>
      </c>
      <c r="P13" s="18">
        <v>0.7</v>
      </c>
    </row>
    <row r="14" spans="2:16" x14ac:dyDescent="0.25">
      <c r="D14" s="68"/>
      <c r="E14" s="8" t="s">
        <v>16</v>
      </c>
      <c r="F14" s="9"/>
      <c r="G14" s="12">
        <v>308</v>
      </c>
      <c r="H14" s="14">
        <v>11</v>
      </c>
      <c r="I14" s="2">
        <v>103</v>
      </c>
      <c r="J14" s="2">
        <v>158</v>
      </c>
      <c r="K14" s="2">
        <v>31</v>
      </c>
      <c r="L14" s="2">
        <v>3</v>
      </c>
      <c r="M14" s="2">
        <v>1</v>
      </c>
      <c r="N14" s="2">
        <v>1</v>
      </c>
      <c r="O14" s="17">
        <v>9</v>
      </c>
      <c r="P14" s="18">
        <v>0.8</v>
      </c>
    </row>
    <row r="15" spans="2:16" x14ac:dyDescent="0.25">
      <c r="D15" s="68"/>
      <c r="E15" s="8" t="s">
        <v>17</v>
      </c>
      <c r="F15" s="9"/>
      <c r="G15" s="12">
        <v>220</v>
      </c>
      <c r="H15" s="14">
        <v>6</v>
      </c>
      <c r="I15" s="2">
        <v>52</v>
      </c>
      <c r="J15" s="2">
        <v>94</v>
      </c>
      <c r="K15" s="2">
        <v>60</v>
      </c>
      <c r="L15" s="2">
        <v>6</v>
      </c>
      <c r="M15" s="2">
        <v>0</v>
      </c>
      <c r="N15" s="2">
        <v>2</v>
      </c>
      <c r="O15" s="17">
        <v>9.3000000000000007</v>
      </c>
      <c r="P15" s="18">
        <v>0.8</v>
      </c>
    </row>
    <row r="16" spans="2:16" x14ac:dyDescent="0.25">
      <c r="D16" s="68"/>
      <c r="E16" s="8" t="s">
        <v>18</v>
      </c>
      <c r="F16" s="9"/>
      <c r="G16" s="12">
        <v>99</v>
      </c>
      <c r="H16" s="14">
        <v>6</v>
      </c>
      <c r="I16" s="2">
        <v>34</v>
      </c>
      <c r="J16" s="2">
        <v>49</v>
      </c>
      <c r="K16" s="2">
        <v>10</v>
      </c>
      <c r="L16" s="2">
        <v>0</v>
      </c>
      <c r="M16" s="2">
        <v>0</v>
      </c>
      <c r="N16" s="2">
        <v>0</v>
      </c>
      <c r="O16" s="17">
        <v>8.9</v>
      </c>
      <c r="P16" s="18">
        <v>0.7</v>
      </c>
    </row>
    <row r="17" spans="4:16" x14ac:dyDescent="0.25">
      <c r="D17" s="68"/>
      <c r="E17" s="8" t="s">
        <v>19</v>
      </c>
      <c r="F17" s="9"/>
      <c r="G17" s="12">
        <v>48</v>
      </c>
      <c r="H17" s="14">
        <v>3</v>
      </c>
      <c r="I17" s="2">
        <v>16</v>
      </c>
      <c r="J17" s="2">
        <v>26</v>
      </c>
      <c r="K17" s="2">
        <v>3</v>
      </c>
      <c r="L17" s="2">
        <v>0</v>
      </c>
      <c r="M17" s="2">
        <v>0</v>
      </c>
      <c r="N17" s="2">
        <v>0</v>
      </c>
      <c r="O17" s="17">
        <v>8.9</v>
      </c>
      <c r="P17" s="18">
        <v>0.7</v>
      </c>
    </row>
    <row r="18" spans="4:16" x14ac:dyDescent="0.25">
      <c r="D18" s="68"/>
      <c r="E18" s="8" t="s">
        <v>20</v>
      </c>
      <c r="F18" s="9"/>
      <c r="G18" s="12">
        <v>220</v>
      </c>
      <c r="H18" s="14">
        <v>16</v>
      </c>
      <c r="I18" s="2">
        <v>87</v>
      </c>
      <c r="J18" s="2">
        <v>89</v>
      </c>
      <c r="K18" s="2">
        <v>26</v>
      </c>
      <c r="L18" s="2">
        <v>2</v>
      </c>
      <c r="M18" s="2">
        <v>0</v>
      </c>
      <c r="N18" s="2">
        <v>0</v>
      </c>
      <c r="O18" s="17">
        <v>8.9</v>
      </c>
      <c r="P18" s="18">
        <v>0.8</v>
      </c>
    </row>
    <row r="19" spans="4:16" x14ac:dyDescent="0.25">
      <c r="D19" s="67" t="s">
        <v>22</v>
      </c>
      <c r="E19" s="10" t="s">
        <v>23</v>
      </c>
      <c r="F19" s="7"/>
      <c r="G19" s="11">
        <v>327</v>
      </c>
      <c r="H19" s="13">
        <v>12</v>
      </c>
      <c r="I19" s="1">
        <v>90</v>
      </c>
      <c r="J19" s="1">
        <v>169</v>
      </c>
      <c r="K19" s="1">
        <v>49</v>
      </c>
      <c r="L19" s="1">
        <v>5</v>
      </c>
      <c r="M19" s="1">
        <v>1</v>
      </c>
      <c r="N19" s="1">
        <v>1</v>
      </c>
      <c r="O19" s="20">
        <v>9.1</v>
      </c>
      <c r="P19" s="21">
        <v>0.8</v>
      </c>
    </row>
    <row r="20" spans="4:16" x14ac:dyDescent="0.25">
      <c r="D20" s="68"/>
      <c r="E20" s="8" t="s">
        <v>24</v>
      </c>
      <c r="F20" s="9"/>
      <c r="G20" s="12">
        <v>54</v>
      </c>
      <c r="H20" s="14">
        <v>0</v>
      </c>
      <c r="I20" s="2">
        <v>16</v>
      </c>
      <c r="J20" s="2">
        <v>29</v>
      </c>
      <c r="K20" s="2">
        <v>8</v>
      </c>
      <c r="L20" s="2">
        <v>1</v>
      </c>
      <c r="M20" s="2">
        <v>0</v>
      </c>
      <c r="N20" s="2">
        <v>0</v>
      </c>
      <c r="O20" s="17">
        <v>9.1999999999999993</v>
      </c>
      <c r="P20" s="18">
        <v>0.7</v>
      </c>
    </row>
    <row r="21" spans="4:16" x14ac:dyDescent="0.25">
      <c r="D21" s="68"/>
      <c r="E21" s="8" t="s">
        <v>25</v>
      </c>
      <c r="F21" s="9"/>
      <c r="G21" s="12">
        <v>273</v>
      </c>
      <c r="H21" s="14">
        <v>12</v>
      </c>
      <c r="I21" s="2">
        <v>74</v>
      </c>
      <c r="J21" s="2">
        <v>140</v>
      </c>
      <c r="K21" s="2">
        <v>41</v>
      </c>
      <c r="L21" s="2">
        <v>4</v>
      </c>
      <c r="M21" s="2">
        <v>1</v>
      </c>
      <c r="N21" s="2">
        <v>1</v>
      </c>
      <c r="O21" s="17">
        <v>9.1</v>
      </c>
      <c r="P21" s="18">
        <v>0.8</v>
      </c>
    </row>
    <row r="22" spans="4:16" x14ac:dyDescent="0.25">
      <c r="D22" s="68"/>
      <c r="E22" s="8" t="s">
        <v>26</v>
      </c>
      <c r="F22" s="9"/>
      <c r="G22" s="12">
        <v>1023</v>
      </c>
      <c r="H22" s="14">
        <v>40</v>
      </c>
      <c r="I22" s="2">
        <v>315</v>
      </c>
      <c r="J22" s="2">
        <v>504</v>
      </c>
      <c r="K22" s="2">
        <v>147</v>
      </c>
      <c r="L22" s="2">
        <v>14</v>
      </c>
      <c r="M22" s="2">
        <v>0</v>
      </c>
      <c r="N22" s="2">
        <v>3</v>
      </c>
      <c r="O22" s="17">
        <v>9.1</v>
      </c>
      <c r="P22" s="18">
        <v>0.7</v>
      </c>
    </row>
    <row r="23" spans="4:16" x14ac:dyDescent="0.25">
      <c r="D23" s="68"/>
      <c r="E23" s="8" t="s">
        <v>27</v>
      </c>
      <c r="F23" s="9"/>
      <c r="G23" s="12">
        <v>654</v>
      </c>
      <c r="H23" s="14">
        <v>25</v>
      </c>
      <c r="I23" s="2">
        <v>186</v>
      </c>
      <c r="J23" s="2">
        <v>325</v>
      </c>
      <c r="K23" s="2">
        <v>106</v>
      </c>
      <c r="L23" s="2">
        <v>9</v>
      </c>
      <c r="M23" s="2">
        <v>0</v>
      </c>
      <c r="N23" s="2">
        <v>3</v>
      </c>
      <c r="O23" s="17">
        <v>9.1</v>
      </c>
      <c r="P23" s="18">
        <v>0.7</v>
      </c>
    </row>
    <row r="24" spans="4:16" x14ac:dyDescent="0.25">
      <c r="D24" s="68"/>
      <c r="E24" s="8" t="s">
        <v>28</v>
      </c>
      <c r="F24" s="9"/>
      <c r="G24" s="12">
        <v>369</v>
      </c>
      <c r="H24" s="14">
        <v>15</v>
      </c>
      <c r="I24" s="2">
        <v>129</v>
      </c>
      <c r="J24" s="2">
        <v>179</v>
      </c>
      <c r="K24" s="2">
        <v>41</v>
      </c>
      <c r="L24" s="2">
        <v>5</v>
      </c>
      <c r="M24" s="2">
        <v>0</v>
      </c>
      <c r="N24" s="2">
        <v>0</v>
      </c>
      <c r="O24" s="17">
        <v>9</v>
      </c>
      <c r="P24" s="18">
        <v>0.7</v>
      </c>
    </row>
    <row r="25" spans="4:16" x14ac:dyDescent="0.25">
      <c r="D25" s="68"/>
      <c r="E25" s="8" t="s">
        <v>29</v>
      </c>
      <c r="F25" s="9"/>
      <c r="G25" s="12">
        <v>146</v>
      </c>
      <c r="H25" s="14">
        <v>16</v>
      </c>
      <c r="I25" s="2">
        <v>45</v>
      </c>
      <c r="J25" s="2">
        <v>63</v>
      </c>
      <c r="K25" s="2">
        <v>22</v>
      </c>
      <c r="L25" s="2">
        <v>0</v>
      </c>
      <c r="M25" s="2">
        <v>0</v>
      </c>
      <c r="N25" s="2">
        <v>0</v>
      </c>
      <c r="O25" s="17">
        <v>9</v>
      </c>
      <c r="P25" s="18">
        <v>0.8</v>
      </c>
    </row>
    <row r="26" spans="4:16" x14ac:dyDescent="0.25">
      <c r="D26" s="67" t="s">
        <v>30</v>
      </c>
      <c r="E26" s="10" t="s">
        <v>31</v>
      </c>
      <c r="F26" s="7"/>
      <c r="G26" s="11">
        <v>750</v>
      </c>
      <c r="H26" s="13">
        <v>35</v>
      </c>
      <c r="I26" s="1">
        <v>216</v>
      </c>
      <c r="J26" s="1">
        <v>365</v>
      </c>
      <c r="K26" s="1">
        <v>121</v>
      </c>
      <c r="L26" s="1">
        <v>9</v>
      </c>
      <c r="M26" s="1">
        <v>1</v>
      </c>
      <c r="N26" s="1">
        <v>3</v>
      </c>
      <c r="O26" s="20">
        <v>9.1</v>
      </c>
      <c r="P26" s="21">
        <v>0.8</v>
      </c>
    </row>
    <row r="27" spans="4:16" x14ac:dyDescent="0.25">
      <c r="D27" s="68"/>
      <c r="E27" s="8" t="s">
        <v>32</v>
      </c>
      <c r="F27" s="9"/>
      <c r="G27" s="12">
        <v>746</v>
      </c>
      <c r="H27" s="14">
        <v>33</v>
      </c>
      <c r="I27" s="2">
        <v>234</v>
      </c>
      <c r="J27" s="2">
        <v>371</v>
      </c>
      <c r="K27" s="2">
        <v>97</v>
      </c>
      <c r="L27" s="2">
        <v>10</v>
      </c>
      <c r="M27" s="2">
        <v>0</v>
      </c>
      <c r="N27" s="2">
        <v>1</v>
      </c>
      <c r="O27" s="17">
        <v>9</v>
      </c>
      <c r="P27" s="18">
        <v>0.7</v>
      </c>
    </row>
    <row r="28" spans="4:16" x14ac:dyDescent="0.25">
      <c r="D28" s="67" t="s">
        <v>33</v>
      </c>
      <c r="E28" s="10" t="s">
        <v>34</v>
      </c>
      <c r="F28" s="7"/>
      <c r="G28" s="11">
        <v>1182</v>
      </c>
      <c r="H28" s="13">
        <v>67</v>
      </c>
      <c r="I28" s="1">
        <v>411</v>
      </c>
      <c r="J28" s="1">
        <v>587</v>
      </c>
      <c r="K28" s="1">
        <v>108</v>
      </c>
      <c r="L28" s="1">
        <v>5</v>
      </c>
      <c r="M28" s="1">
        <v>0</v>
      </c>
      <c r="N28" s="1">
        <v>4</v>
      </c>
      <c r="O28" s="20">
        <v>8.9</v>
      </c>
      <c r="P28" s="21">
        <v>0.7</v>
      </c>
    </row>
    <row r="29" spans="4:16" x14ac:dyDescent="0.25">
      <c r="D29" s="68"/>
      <c r="E29" s="8" t="s">
        <v>35</v>
      </c>
      <c r="F29" s="9"/>
      <c r="G29" s="12">
        <v>137</v>
      </c>
      <c r="H29" s="14">
        <v>1</v>
      </c>
      <c r="I29" s="2">
        <v>26</v>
      </c>
      <c r="J29" s="2">
        <v>76</v>
      </c>
      <c r="K29" s="2">
        <v>32</v>
      </c>
      <c r="L29" s="2">
        <v>1</v>
      </c>
      <c r="M29" s="2">
        <v>1</v>
      </c>
      <c r="N29" s="2">
        <v>0</v>
      </c>
      <c r="O29" s="17">
        <v>9.4</v>
      </c>
      <c r="P29" s="18">
        <v>0.8</v>
      </c>
    </row>
    <row r="30" spans="4:16" x14ac:dyDescent="0.25">
      <c r="D30" s="68"/>
      <c r="E30" s="8" t="s">
        <v>36</v>
      </c>
      <c r="F30" s="9"/>
      <c r="G30" s="12">
        <v>129</v>
      </c>
      <c r="H30" s="14">
        <v>0</v>
      </c>
      <c r="I30" s="2">
        <v>6</v>
      </c>
      <c r="J30" s="2">
        <v>48</v>
      </c>
      <c r="K30" s="2">
        <v>65</v>
      </c>
      <c r="L30" s="2">
        <v>10</v>
      </c>
      <c r="M30" s="2">
        <v>0</v>
      </c>
      <c r="N30" s="2">
        <v>0</v>
      </c>
      <c r="O30" s="17">
        <v>9.9</v>
      </c>
      <c r="P30" s="18">
        <v>0.6</v>
      </c>
    </row>
    <row r="31" spans="4:16" x14ac:dyDescent="0.25">
      <c r="D31" s="68"/>
      <c r="E31" s="8" t="s">
        <v>37</v>
      </c>
      <c r="F31" s="9"/>
      <c r="G31" s="12">
        <v>5</v>
      </c>
      <c r="H31" s="14">
        <v>0</v>
      </c>
      <c r="I31" s="2">
        <v>0</v>
      </c>
      <c r="J31" s="2">
        <v>4</v>
      </c>
      <c r="K31" s="2">
        <v>1</v>
      </c>
      <c r="L31" s="2">
        <v>0</v>
      </c>
      <c r="M31" s="2">
        <v>0</v>
      </c>
      <c r="N31" s="2">
        <v>0</v>
      </c>
      <c r="O31" s="17">
        <v>9.6999999999999993</v>
      </c>
      <c r="P31" s="18">
        <v>0.2</v>
      </c>
    </row>
    <row r="32" spans="4:16" x14ac:dyDescent="0.25">
      <c r="D32" s="68"/>
      <c r="E32" s="8" t="s">
        <v>38</v>
      </c>
      <c r="F32" s="9"/>
      <c r="G32" s="12">
        <v>43</v>
      </c>
      <c r="H32" s="14">
        <v>0</v>
      </c>
      <c r="I32" s="2">
        <v>7</v>
      </c>
      <c r="J32" s="2">
        <v>21</v>
      </c>
      <c r="K32" s="2">
        <v>12</v>
      </c>
      <c r="L32" s="2">
        <v>3</v>
      </c>
      <c r="M32" s="2">
        <v>0</v>
      </c>
      <c r="N32" s="2">
        <v>0</v>
      </c>
      <c r="O32" s="17">
        <v>9.6</v>
      </c>
      <c r="P32" s="18">
        <v>0.7</v>
      </c>
    </row>
    <row r="33" spans="4:16" x14ac:dyDescent="0.25">
      <c r="D33" s="68"/>
      <c r="E33" s="8" t="s">
        <v>39</v>
      </c>
      <c r="F33" s="9"/>
      <c r="G33" s="12">
        <v>0</v>
      </c>
      <c r="H33" s="14">
        <v>0</v>
      </c>
      <c r="I33" s="2">
        <v>0</v>
      </c>
      <c r="J33" s="2">
        <v>0</v>
      </c>
      <c r="K33" s="2">
        <v>0</v>
      </c>
      <c r="L33" s="2">
        <v>0</v>
      </c>
      <c r="M33" s="2">
        <v>0</v>
      </c>
      <c r="N33" s="2">
        <v>0</v>
      </c>
      <c r="O33" s="23">
        <v>0</v>
      </c>
      <c r="P33" s="22">
        <v>0</v>
      </c>
    </row>
    <row r="34" spans="4:16" x14ac:dyDescent="0.25">
      <c r="D34" s="67" t="s">
        <v>40</v>
      </c>
      <c r="E34" s="10" t="s">
        <v>41</v>
      </c>
      <c r="F34" s="7"/>
      <c r="G34" s="11">
        <v>750</v>
      </c>
      <c r="H34" s="13">
        <v>35</v>
      </c>
      <c r="I34" s="1">
        <v>216</v>
      </c>
      <c r="J34" s="1">
        <v>365</v>
      </c>
      <c r="K34" s="1">
        <v>121</v>
      </c>
      <c r="L34" s="1">
        <v>9</v>
      </c>
      <c r="M34" s="1">
        <v>1</v>
      </c>
      <c r="N34" s="1">
        <v>3</v>
      </c>
      <c r="O34" s="20">
        <v>9.1</v>
      </c>
      <c r="P34" s="21">
        <v>0.8</v>
      </c>
    </row>
    <row r="35" spans="4:16" x14ac:dyDescent="0.25">
      <c r="D35" s="68"/>
      <c r="E35" s="8" t="s">
        <v>34</v>
      </c>
      <c r="F35" s="9"/>
      <c r="G35" s="12">
        <v>588</v>
      </c>
      <c r="H35" s="14">
        <v>35</v>
      </c>
      <c r="I35" s="2">
        <v>190</v>
      </c>
      <c r="J35" s="2">
        <v>294</v>
      </c>
      <c r="K35" s="2">
        <v>62</v>
      </c>
      <c r="L35" s="2">
        <v>4</v>
      </c>
      <c r="M35" s="2">
        <v>0</v>
      </c>
      <c r="N35" s="2">
        <v>3</v>
      </c>
      <c r="O35" s="17">
        <v>8.9</v>
      </c>
      <c r="P35" s="18">
        <v>0.7</v>
      </c>
    </row>
    <row r="36" spans="4:16" x14ac:dyDescent="0.25">
      <c r="D36" s="68"/>
      <c r="E36" s="8" t="s">
        <v>35</v>
      </c>
      <c r="F36" s="9"/>
      <c r="G36" s="12">
        <v>72</v>
      </c>
      <c r="H36" s="14">
        <v>0</v>
      </c>
      <c r="I36" s="2">
        <v>16</v>
      </c>
      <c r="J36" s="2">
        <v>37</v>
      </c>
      <c r="K36" s="2">
        <v>17</v>
      </c>
      <c r="L36" s="2">
        <v>1</v>
      </c>
      <c r="M36" s="2">
        <v>1</v>
      </c>
      <c r="N36" s="2">
        <v>0</v>
      </c>
      <c r="O36" s="17">
        <v>9.4</v>
      </c>
      <c r="P36" s="18">
        <v>0.9</v>
      </c>
    </row>
    <row r="37" spans="4:16" x14ac:dyDescent="0.25">
      <c r="D37" s="68"/>
      <c r="E37" s="8" t="s">
        <v>36</v>
      </c>
      <c r="F37" s="9"/>
      <c r="G37" s="12">
        <v>62</v>
      </c>
      <c r="H37" s="14">
        <v>0</v>
      </c>
      <c r="I37" s="2">
        <v>3</v>
      </c>
      <c r="J37" s="2">
        <v>22</v>
      </c>
      <c r="K37" s="2">
        <v>35</v>
      </c>
      <c r="L37" s="2">
        <v>2</v>
      </c>
      <c r="M37" s="2">
        <v>0</v>
      </c>
      <c r="N37" s="2">
        <v>0</v>
      </c>
      <c r="O37" s="17">
        <v>9.8000000000000007</v>
      </c>
      <c r="P37" s="18">
        <v>0.6</v>
      </c>
    </row>
    <row r="38" spans="4:16" x14ac:dyDescent="0.25">
      <c r="D38" s="68"/>
      <c r="E38" s="8" t="s">
        <v>38</v>
      </c>
      <c r="F38" s="9"/>
      <c r="G38" s="12">
        <v>25</v>
      </c>
      <c r="H38" s="14">
        <v>0</v>
      </c>
      <c r="I38" s="2">
        <v>7</v>
      </c>
      <c r="J38" s="2">
        <v>9</v>
      </c>
      <c r="K38" s="2">
        <v>7</v>
      </c>
      <c r="L38" s="2">
        <v>2</v>
      </c>
      <c r="M38" s="2">
        <v>0</v>
      </c>
      <c r="N38" s="2">
        <v>0</v>
      </c>
      <c r="O38" s="17">
        <v>9.6</v>
      </c>
      <c r="P38" s="18">
        <v>0.8</v>
      </c>
    </row>
    <row r="39" spans="4:16" x14ac:dyDescent="0.25">
      <c r="D39" s="68"/>
      <c r="E39" s="8" t="s">
        <v>37</v>
      </c>
      <c r="F39" s="9"/>
      <c r="G39" s="12">
        <v>3</v>
      </c>
      <c r="H39" s="14">
        <v>0</v>
      </c>
      <c r="I39" s="2">
        <v>0</v>
      </c>
      <c r="J39" s="2">
        <v>3</v>
      </c>
      <c r="K39" s="2">
        <v>0</v>
      </c>
      <c r="L39" s="2">
        <v>0</v>
      </c>
      <c r="M39" s="2">
        <v>0</v>
      </c>
      <c r="N39" s="2">
        <v>0</v>
      </c>
      <c r="O39" s="17">
        <v>9.6</v>
      </c>
      <c r="P39" s="18">
        <v>0.2</v>
      </c>
    </row>
    <row r="40" spans="4:16" x14ac:dyDescent="0.25">
      <c r="D40" s="68"/>
      <c r="E40" s="8" t="s">
        <v>39</v>
      </c>
      <c r="F40" s="9"/>
      <c r="G40" s="12">
        <v>0</v>
      </c>
      <c r="H40" s="14">
        <v>0</v>
      </c>
      <c r="I40" s="2">
        <v>0</v>
      </c>
      <c r="J40" s="2">
        <v>0</v>
      </c>
      <c r="K40" s="2">
        <v>0</v>
      </c>
      <c r="L40" s="2">
        <v>0</v>
      </c>
      <c r="M40" s="2">
        <v>0</v>
      </c>
      <c r="N40" s="2">
        <v>0</v>
      </c>
      <c r="O40" s="23">
        <v>0</v>
      </c>
      <c r="P40" s="22">
        <v>0</v>
      </c>
    </row>
    <row r="41" spans="4:16" x14ac:dyDescent="0.25">
      <c r="D41" s="68"/>
      <c r="E41" s="8" t="s">
        <v>42</v>
      </c>
      <c r="F41" s="9"/>
      <c r="G41" s="12">
        <v>746</v>
      </c>
      <c r="H41" s="14">
        <v>33</v>
      </c>
      <c r="I41" s="2">
        <v>234</v>
      </c>
      <c r="J41" s="2">
        <v>371</v>
      </c>
      <c r="K41" s="2">
        <v>97</v>
      </c>
      <c r="L41" s="2">
        <v>10</v>
      </c>
      <c r="M41" s="2">
        <v>0</v>
      </c>
      <c r="N41" s="2">
        <v>1</v>
      </c>
      <c r="O41" s="17">
        <v>9</v>
      </c>
      <c r="P41" s="18">
        <v>0.7</v>
      </c>
    </row>
    <row r="42" spans="4:16" x14ac:dyDescent="0.25">
      <c r="D42" s="68"/>
      <c r="E42" s="8" t="s">
        <v>34</v>
      </c>
      <c r="F42" s="9"/>
      <c r="G42" s="12">
        <v>594</v>
      </c>
      <c r="H42" s="14">
        <v>32</v>
      </c>
      <c r="I42" s="2">
        <v>221</v>
      </c>
      <c r="J42" s="2">
        <v>293</v>
      </c>
      <c r="K42" s="2">
        <v>46</v>
      </c>
      <c r="L42" s="2">
        <v>1</v>
      </c>
      <c r="M42" s="2">
        <v>0</v>
      </c>
      <c r="N42" s="2">
        <v>1</v>
      </c>
      <c r="O42" s="17">
        <v>8.9</v>
      </c>
      <c r="P42" s="18">
        <v>0.7</v>
      </c>
    </row>
    <row r="43" spans="4:16" x14ac:dyDescent="0.25">
      <c r="D43" s="68"/>
      <c r="E43" s="8" t="s">
        <v>35</v>
      </c>
      <c r="F43" s="9"/>
      <c r="G43" s="12">
        <v>65</v>
      </c>
      <c r="H43" s="14">
        <v>1</v>
      </c>
      <c r="I43" s="2">
        <v>10</v>
      </c>
      <c r="J43" s="2">
        <v>39</v>
      </c>
      <c r="K43" s="2">
        <v>15</v>
      </c>
      <c r="L43" s="2">
        <v>0</v>
      </c>
      <c r="M43" s="2">
        <v>0</v>
      </c>
      <c r="N43" s="2">
        <v>0</v>
      </c>
      <c r="O43" s="17">
        <v>9.3000000000000007</v>
      </c>
      <c r="P43" s="18">
        <v>0.6</v>
      </c>
    </row>
    <row r="44" spans="4:16" x14ac:dyDescent="0.25">
      <c r="D44" s="68"/>
      <c r="E44" s="8" t="s">
        <v>36</v>
      </c>
      <c r="F44" s="9"/>
      <c r="G44" s="12">
        <v>67</v>
      </c>
      <c r="H44" s="14">
        <v>0</v>
      </c>
      <c r="I44" s="2">
        <v>3</v>
      </c>
      <c r="J44" s="2">
        <v>26</v>
      </c>
      <c r="K44" s="2">
        <v>30</v>
      </c>
      <c r="L44" s="2">
        <v>8</v>
      </c>
      <c r="M44" s="2">
        <v>0</v>
      </c>
      <c r="N44" s="2">
        <v>0</v>
      </c>
      <c r="O44" s="17">
        <v>9.9</v>
      </c>
      <c r="P44" s="18">
        <v>0.7</v>
      </c>
    </row>
    <row r="45" spans="4:16" x14ac:dyDescent="0.25">
      <c r="D45" s="68"/>
      <c r="E45" s="8" t="s">
        <v>38</v>
      </c>
      <c r="F45" s="9"/>
      <c r="G45" s="12">
        <v>18</v>
      </c>
      <c r="H45" s="14">
        <v>0</v>
      </c>
      <c r="I45" s="2">
        <v>0</v>
      </c>
      <c r="J45" s="2">
        <v>12</v>
      </c>
      <c r="K45" s="2">
        <v>5</v>
      </c>
      <c r="L45" s="2">
        <v>1</v>
      </c>
      <c r="M45" s="2">
        <v>0</v>
      </c>
      <c r="N45" s="2">
        <v>0</v>
      </c>
      <c r="O45" s="17">
        <v>9.6999999999999993</v>
      </c>
      <c r="P45" s="18">
        <v>0.6</v>
      </c>
    </row>
    <row r="46" spans="4:16" x14ac:dyDescent="0.25">
      <c r="D46" s="68"/>
      <c r="E46" s="8" t="s">
        <v>37</v>
      </c>
      <c r="F46" s="9"/>
      <c r="G46" s="12">
        <v>2</v>
      </c>
      <c r="H46" s="14">
        <v>0</v>
      </c>
      <c r="I46" s="2">
        <v>0</v>
      </c>
      <c r="J46" s="2">
        <v>1</v>
      </c>
      <c r="K46" s="2">
        <v>1</v>
      </c>
      <c r="L46" s="2">
        <v>0</v>
      </c>
      <c r="M46" s="2">
        <v>0</v>
      </c>
      <c r="N46" s="2">
        <v>0</v>
      </c>
      <c r="O46" s="17">
        <v>9.8000000000000007</v>
      </c>
      <c r="P46" s="18">
        <v>0.4</v>
      </c>
    </row>
    <row r="47" spans="4:16" x14ac:dyDescent="0.25">
      <c r="D47" s="68"/>
      <c r="E47" s="8" t="s">
        <v>39</v>
      </c>
      <c r="F47" s="9"/>
      <c r="G47" s="12">
        <v>0</v>
      </c>
      <c r="H47" s="14">
        <v>0</v>
      </c>
      <c r="I47" s="2">
        <v>0</v>
      </c>
      <c r="J47" s="2">
        <v>0</v>
      </c>
      <c r="K47" s="2">
        <v>0</v>
      </c>
      <c r="L47" s="2">
        <v>0</v>
      </c>
      <c r="M47" s="2">
        <v>0</v>
      </c>
      <c r="N47" s="2">
        <v>0</v>
      </c>
      <c r="O47" s="23">
        <v>0</v>
      </c>
      <c r="P47" s="22">
        <v>0</v>
      </c>
    </row>
    <row r="48" spans="4:16" x14ac:dyDescent="0.25">
      <c r="D48" s="67" t="s">
        <v>43</v>
      </c>
      <c r="E48" s="10" t="s">
        <v>44</v>
      </c>
      <c r="F48" s="7"/>
      <c r="G48" s="11">
        <v>309</v>
      </c>
      <c r="H48" s="13">
        <v>1</v>
      </c>
      <c r="I48" s="1">
        <v>39</v>
      </c>
      <c r="J48" s="1">
        <v>145</v>
      </c>
      <c r="K48" s="1">
        <v>109</v>
      </c>
      <c r="L48" s="1">
        <v>14</v>
      </c>
      <c r="M48" s="1">
        <v>1</v>
      </c>
      <c r="N48" s="1">
        <v>0</v>
      </c>
      <c r="O48" s="20">
        <v>9.6</v>
      </c>
      <c r="P48" s="21">
        <v>0.7</v>
      </c>
    </row>
    <row r="49" spans="4:16" x14ac:dyDescent="0.25">
      <c r="D49" s="68"/>
      <c r="E49" s="8" t="s">
        <v>45</v>
      </c>
      <c r="F49" s="9"/>
      <c r="G49" s="12">
        <v>149</v>
      </c>
      <c r="H49" s="14">
        <v>1</v>
      </c>
      <c r="I49" s="2">
        <v>18</v>
      </c>
      <c r="J49" s="2">
        <v>66</v>
      </c>
      <c r="K49" s="2">
        <v>54</v>
      </c>
      <c r="L49" s="2">
        <v>10</v>
      </c>
      <c r="M49" s="2">
        <v>0</v>
      </c>
      <c r="N49" s="2">
        <v>0</v>
      </c>
      <c r="O49" s="17">
        <v>9.6</v>
      </c>
      <c r="P49" s="18">
        <v>0.7</v>
      </c>
    </row>
    <row r="50" spans="4:16" x14ac:dyDescent="0.25">
      <c r="D50" s="68"/>
      <c r="E50" s="8" t="s">
        <v>46</v>
      </c>
      <c r="F50" s="9"/>
      <c r="G50" s="12">
        <v>160</v>
      </c>
      <c r="H50" s="14">
        <v>0</v>
      </c>
      <c r="I50" s="2">
        <v>21</v>
      </c>
      <c r="J50" s="2">
        <v>79</v>
      </c>
      <c r="K50" s="2">
        <v>55</v>
      </c>
      <c r="L50" s="2">
        <v>4</v>
      </c>
      <c r="M50" s="2">
        <v>1</v>
      </c>
      <c r="N50" s="2">
        <v>0</v>
      </c>
      <c r="O50" s="17">
        <v>9.6</v>
      </c>
      <c r="P50" s="18">
        <v>0.8</v>
      </c>
    </row>
    <row r="51" spans="4:16" x14ac:dyDescent="0.25">
      <c r="D51" s="68"/>
      <c r="E51" s="8" t="s">
        <v>47</v>
      </c>
      <c r="F51" s="9"/>
      <c r="G51" s="12">
        <v>1182</v>
      </c>
      <c r="H51" s="14">
        <v>67</v>
      </c>
      <c r="I51" s="2">
        <v>411</v>
      </c>
      <c r="J51" s="2">
        <v>587</v>
      </c>
      <c r="K51" s="2">
        <v>108</v>
      </c>
      <c r="L51" s="2">
        <v>5</v>
      </c>
      <c r="M51" s="2">
        <v>0</v>
      </c>
      <c r="N51" s="2">
        <v>4</v>
      </c>
      <c r="O51" s="17">
        <v>8.9</v>
      </c>
      <c r="P51" s="18">
        <v>0.7</v>
      </c>
    </row>
    <row r="52" spans="4:16" x14ac:dyDescent="0.25">
      <c r="D52" s="68"/>
      <c r="E52" s="8" t="s">
        <v>48</v>
      </c>
      <c r="F52" s="9"/>
      <c r="G52" s="12">
        <v>175</v>
      </c>
      <c r="H52" s="14">
        <v>5</v>
      </c>
      <c r="I52" s="2">
        <v>30</v>
      </c>
      <c r="J52" s="2">
        <v>100</v>
      </c>
      <c r="K52" s="2">
        <v>39</v>
      </c>
      <c r="L52" s="2">
        <v>1</v>
      </c>
      <c r="M52" s="2">
        <v>0</v>
      </c>
      <c r="N52" s="2">
        <v>0</v>
      </c>
      <c r="O52" s="17">
        <v>9.3000000000000007</v>
      </c>
      <c r="P52" s="18">
        <v>0.7</v>
      </c>
    </row>
    <row r="53" spans="4:16" x14ac:dyDescent="0.25">
      <c r="D53" s="68"/>
      <c r="E53" s="8" t="s">
        <v>49</v>
      </c>
      <c r="F53" s="9"/>
      <c r="G53" s="12">
        <v>169</v>
      </c>
      <c r="H53" s="14">
        <v>1</v>
      </c>
      <c r="I53" s="2">
        <v>35</v>
      </c>
      <c r="J53" s="2">
        <v>106</v>
      </c>
      <c r="K53" s="2">
        <v>25</v>
      </c>
      <c r="L53" s="2">
        <v>0</v>
      </c>
      <c r="M53" s="2">
        <v>0</v>
      </c>
      <c r="N53" s="2">
        <v>2</v>
      </c>
      <c r="O53" s="17">
        <v>9.1999999999999993</v>
      </c>
      <c r="P53" s="18">
        <v>0.6</v>
      </c>
    </row>
    <row r="54" spans="4:16" x14ac:dyDescent="0.25">
      <c r="D54" s="68"/>
      <c r="E54" s="8" t="s">
        <v>50</v>
      </c>
      <c r="F54" s="9"/>
      <c r="G54" s="12">
        <v>176</v>
      </c>
      <c r="H54" s="14">
        <v>3</v>
      </c>
      <c r="I54" s="2">
        <v>54</v>
      </c>
      <c r="J54" s="2">
        <v>100</v>
      </c>
      <c r="K54" s="2">
        <v>17</v>
      </c>
      <c r="L54" s="2">
        <v>1</v>
      </c>
      <c r="M54" s="2">
        <v>0</v>
      </c>
      <c r="N54" s="2">
        <v>1</v>
      </c>
      <c r="O54" s="17">
        <v>9</v>
      </c>
      <c r="P54" s="18">
        <v>0.6</v>
      </c>
    </row>
    <row r="55" spans="4:16" x14ac:dyDescent="0.25">
      <c r="D55" s="68"/>
      <c r="E55" s="8" t="s">
        <v>51</v>
      </c>
      <c r="F55" s="9"/>
      <c r="G55" s="12">
        <v>183</v>
      </c>
      <c r="H55" s="14">
        <v>7</v>
      </c>
      <c r="I55" s="2">
        <v>62</v>
      </c>
      <c r="J55" s="2">
        <v>103</v>
      </c>
      <c r="K55" s="2">
        <v>9</v>
      </c>
      <c r="L55" s="2">
        <v>1</v>
      </c>
      <c r="M55" s="2">
        <v>0</v>
      </c>
      <c r="N55" s="2">
        <v>1</v>
      </c>
      <c r="O55" s="17">
        <v>8.9</v>
      </c>
      <c r="P55" s="18">
        <v>0.6</v>
      </c>
    </row>
    <row r="56" spans="4:16" x14ac:dyDescent="0.25">
      <c r="D56" s="68"/>
      <c r="E56" s="8" t="s">
        <v>52</v>
      </c>
      <c r="F56" s="9"/>
      <c r="G56" s="12">
        <v>230</v>
      </c>
      <c r="H56" s="14">
        <v>14</v>
      </c>
      <c r="I56" s="2">
        <v>109</v>
      </c>
      <c r="J56" s="2">
        <v>98</v>
      </c>
      <c r="K56" s="2">
        <v>9</v>
      </c>
      <c r="L56" s="2">
        <v>0</v>
      </c>
      <c r="M56" s="2">
        <v>0</v>
      </c>
      <c r="N56" s="2">
        <v>0</v>
      </c>
      <c r="O56" s="17">
        <v>8.6999999999999993</v>
      </c>
      <c r="P56" s="18">
        <v>0.6</v>
      </c>
    </row>
    <row r="57" spans="4:16" x14ac:dyDescent="0.25">
      <c r="D57" s="68"/>
      <c r="E57" s="8" t="s">
        <v>53</v>
      </c>
      <c r="F57" s="9"/>
      <c r="G57" s="12">
        <v>249</v>
      </c>
      <c r="H57" s="14">
        <v>37</v>
      </c>
      <c r="I57" s="2">
        <v>121</v>
      </c>
      <c r="J57" s="2">
        <v>80</v>
      </c>
      <c r="K57" s="2">
        <v>9</v>
      </c>
      <c r="L57" s="2">
        <v>2</v>
      </c>
      <c r="M57" s="2">
        <v>0</v>
      </c>
      <c r="N57" s="2">
        <v>0</v>
      </c>
      <c r="O57" s="17">
        <v>8.6</v>
      </c>
      <c r="P57" s="18">
        <v>0.8</v>
      </c>
    </row>
    <row r="58" spans="4:16" x14ac:dyDescent="0.25">
      <c r="D58" s="68"/>
      <c r="E58" s="8" t="s">
        <v>37</v>
      </c>
      <c r="F58" s="9"/>
      <c r="G58" s="12">
        <v>5</v>
      </c>
      <c r="H58" s="14">
        <v>0</v>
      </c>
      <c r="I58" s="2">
        <v>0</v>
      </c>
      <c r="J58" s="2">
        <v>4</v>
      </c>
      <c r="K58" s="2">
        <v>1</v>
      </c>
      <c r="L58" s="2">
        <v>0</v>
      </c>
      <c r="M58" s="2">
        <v>0</v>
      </c>
      <c r="N58" s="2">
        <v>0</v>
      </c>
      <c r="O58" s="17">
        <v>9.6999999999999993</v>
      </c>
      <c r="P58" s="18">
        <v>0.2</v>
      </c>
    </row>
    <row r="59" spans="4:16" x14ac:dyDescent="0.25">
      <c r="D59" s="69"/>
      <c r="E59" s="35" t="s">
        <v>39</v>
      </c>
      <c r="F59" s="31"/>
      <c r="G59" s="25">
        <v>0</v>
      </c>
      <c r="H59" s="39">
        <v>0</v>
      </c>
      <c r="I59" s="6">
        <v>0</v>
      </c>
      <c r="J59" s="6">
        <v>0</v>
      </c>
      <c r="K59" s="6">
        <v>0</v>
      </c>
      <c r="L59" s="6">
        <v>0</v>
      </c>
      <c r="M59" s="6">
        <v>0</v>
      </c>
      <c r="N59" s="6">
        <v>0</v>
      </c>
      <c r="O59" s="45">
        <v>0</v>
      </c>
      <c r="P59" s="42">
        <v>0</v>
      </c>
    </row>
  </sheetData>
  <mergeCells count="7">
    <mergeCell ref="D34:D47"/>
    <mergeCell ref="D48:D59"/>
    <mergeCell ref="D8:F9"/>
    <mergeCell ref="D11:D18"/>
    <mergeCell ref="D19:D25"/>
    <mergeCell ref="D26:D27"/>
    <mergeCell ref="D28:D33"/>
  </mergeCells>
  <phoneticPr fontId="4"/>
  <pageMargins left="0.7" right="0.7" top="0.75" bottom="0.75" header="0.3" footer="0.3"/>
  <pageSetup paperSize="9" scale="63" pageOrder="overThenDown" orientation="landscape"/>
  <headerFooter>
    <oddFooter>&amp;CN(65)</oddFooter>
  </headerFooter>
  <rowBreaks count="1" manualBreakCount="1">
    <brk id="59" max="16383" man="1"/>
  </rowBreaks>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4:P59"/>
  <sheetViews>
    <sheetView workbookViewId="0"/>
  </sheetViews>
  <sheetFormatPr defaultColWidth="8.8984375" defaultRowHeight="12.6" x14ac:dyDescent="0.25"/>
  <cols>
    <col min="1" max="1" width="3.59765625" style="24" customWidth="1"/>
    <col min="2" max="2" width="4.59765625" style="24" customWidth="1"/>
    <col min="3" max="4" width="7.59765625" style="24" customWidth="1"/>
    <col min="5" max="5" width="16.59765625" style="24" customWidth="1"/>
    <col min="6" max="6" width="5.59765625" style="24" customWidth="1"/>
    <col min="7" max="16" width="8.59765625" style="24" customWidth="1"/>
    <col min="17" max="16384" width="8.8984375" style="24"/>
  </cols>
  <sheetData>
    <row r="4" spans="2:16" x14ac:dyDescent="0.25">
      <c r="B4" s="32" t="str">
        <f xml:space="preserve"> HYPERLINK("#'目次'!B72", "[66]")</f>
        <v>[66]</v>
      </c>
      <c r="C4" s="19" t="s">
        <v>760</v>
      </c>
    </row>
    <row r="7" spans="2:16" x14ac:dyDescent="0.25">
      <c r="C7" s="19" t="s">
        <v>11</v>
      </c>
    </row>
    <row r="8" spans="2:16" ht="25.2" x14ac:dyDescent="0.25">
      <c r="D8" s="63"/>
      <c r="E8" s="64"/>
      <c r="F8" s="64"/>
      <c r="G8" s="38" t="s">
        <v>12</v>
      </c>
      <c r="H8" s="33" t="s">
        <v>752</v>
      </c>
      <c r="I8" s="5" t="s">
        <v>753</v>
      </c>
      <c r="J8" s="5" t="s">
        <v>754</v>
      </c>
      <c r="K8" s="5" t="s">
        <v>755</v>
      </c>
      <c r="L8" s="5" t="s">
        <v>756</v>
      </c>
      <c r="M8" s="5" t="s">
        <v>757</v>
      </c>
      <c r="N8" s="5" t="s">
        <v>231</v>
      </c>
      <c r="O8" s="5" t="s">
        <v>758</v>
      </c>
      <c r="P8" s="29" t="s">
        <v>245</v>
      </c>
    </row>
    <row r="9" spans="2:16" x14ac:dyDescent="0.25">
      <c r="D9" s="65"/>
      <c r="E9" s="66"/>
      <c r="F9" s="66"/>
      <c r="G9" s="37"/>
      <c r="H9" s="34"/>
      <c r="I9" s="4"/>
      <c r="J9" s="4"/>
      <c r="K9" s="4"/>
      <c r="L9" s="4"/>
      <c r="M9" s="4"/>
      <c r="N9" s="4"/>
      <c r="O9" s="4"/>
      <c r="P9" s="26"/>
    </row>
    <row r="10" spans="2:16" x14ac:dyDescent="0.25">
      <c r="D10" s="30"/>
      <c r="E10" s="28" t="s">
        <v>12</v>
      </c>
      <c r="F10" s="36"/>
      <c r="G10" s="27">
        <v>1496</v>
      </c>
      <c r="H10" s="3">
        <v>24</v>
      </c>
      <c r="I10" s="3">
        <v>236</v>
      </c>
      <c r="J10" s="3">
        <v>655</v>
      </c>
      <c r="K10" s="3">
        <v>486</v>
      </c>
      <c r="L10" s="3">
        <v>75</v>
      </c>
      <c r="M10" s="3">
        <v>11</v>
      </c>
      <c r="N10" s="3">
        <v>9</v>
      </c>
      <c r="O10" s="44">
        <v>9.5</v>
      </c>
      <c r="P10" s="43">
        <v>0.8</v>
      </c>
    </row>
    <row r="11" spans="2:16" x14ac:dyDescent="0.25">
      <c r="D11" s="67" t="s">
        <v>21</v>
      </c>
      <c r="E11" s="10" t="s">
        <v>13</v>
      </c>
      <c r="F11" s="7"/>
      <c r="G11" s="11">
        <v>64</v>
      </c>
      <c r="H11" s="13">
        <v>1</v>
      </c>
      <c r="I11" s="1">
        <v>12</v>
      </c>
      <c r="J11" s="1">
        <v>27</v>
      </c>
      <c r="K11" s="1">
        <v>22</v>
      </c>
      <c r="L11" s="1">
        <v>1</v>
      </c>
      <c r="M11" s="1">
        <v>1</v>
      </c>
      <c r="N11" s="1">
        <v>0</v>
      </c>
      <c r="O11" s="20">
        <v>9.4</v>
      </c>
      <c r="P11" s="21">
        <v>0.8</v>
      </c>
    </row>
    <row r="12" spans="2:16" x14ac:dyDescent="0.25">
      <c r="D12" s="68"/>
      <c r="E12" s="8" t="s">
        <v>14</v>
      </c>
      <c r="F12" s="9"/>
      <c r="G12" s="12">
        <v>120</v>
      </c>
      <c r="H12" s="14">
        <v>2</v>
      </c>
      <c r="I12" s="2">
        <v>21</v>
      </c>
      <c r="J12" s="2">
        <v>54</v>
      </c>
      <c r="K12" s="2">
        <v>31</v>
      </c>
      <c r="L12" s="2">
        <v>10</v>
      </c>
      <c r="M12" s="2">
        <v>2</v>
      </c>
      <c r="N12" s="2">
        <v>0</v>
      </c>
      <c r="O12" s="17">
        <v>9.5</v>
      </c>
      <c r="P12" s="18">
        <v>1</v>
      </c>
    </row>
    <row r="13" spans="2:16" x14ac:dyDescent="0.25">
      <c r="D13" s="68"/>
      <c r="E13" s="8" t="s">
        <v>15</v>
      </c>
      <c r="F13" s="9"/>
      <c r="G13" s="12">
        <v>417</v>
      </c>
      <c r="H13" s="14">
        <v>4</v>
      </c>
      <c r="I13" s="2">
        <v>61</v>
      </c>
      <c r="J13" s="2">
        <v>184</v>
      </c>
      <c r="K13" s="2">
        <v>144</v>
      </c>
      <c r="L13" s="2">
        <v>18</v>
      </c>
      <c r="M13" s="2">
        <v>1</v>
      </c>
      <c r="N13" s="2">
        <v>5</v>
      </c>
      <c r="O13" s="17">
        <v>9.5</v>
      </c>
      <c r="P13" s="18">
        <v>0.8</v>
      </c>
    </row>
    <row r="14" spans="2:16" x14ac:dyDescent="0.25">
      <c r="D14" s="68"/>
      <c r="E14" s="8" t="s">
        <v>16</v>
      </c>
      <c r="F14" s="9"/>
      <c r="G14" s="12">
        <v>308</v>
      </c>
      <c r="H14" s="14">
        <v>4</v>
      </c>
      <c r="I14" s="2">
        <v>52</v>
      </c>
      <c r="J14" s="2">
        <v>144</v>
      </c>
      <c r="K14" s="2">
        <v>92</v>
      </c>
      <c r="L14" s="2">
        <v>9</v>
      </c>
      <c r="M14" s="2">
        <v>5</v>
      </c>
      <c r="N14" s="2">
        <v>2</v>
      </c>
      <c r="O14" s="17">
        <v>9.4</v>
      </c>
      <c r="P14" s="18">
        <v>0.9</v>
      </c>
    </row>
    <row r="15" spans="2:16" x14ac:dyDescent="0.25">
      <c r="D15" s="68"/>
      <c r="E15" s="8" t="s">
        <v>17</v>
      </c>
      <c r="F15" s="9"/>
      <c r="G15" s="12">
        <v>220</v>
      </c>
      <c r="H15" s="14">
        <v>2</v>
      </c>
      <c r="I15" s="2">
        <v>25</v>
      </c>
      <c r="J15" s="2">
        <v>84</v>
      </c>
      <c r="K15" s="2">
        <v>88</v>
      </c>
      <c r="L15" s="2">
        <v>18</v>
      </c>
      <c r="M15" s="2">
        <v>1</v>
      </c>
      <c r="N15" s="2">
        <v>2</v>
      </c>
      <c r="O15" s="17">
        <v>9.6999999999999993</v>
      </c>
      <c r="P15" s="18">
        <v>0.8</v>
      </c>
    </row>
    <row r="16" spans="2:16" x14ac:dyDescent="0.25">
      <c r="D16" s="68"/>
      <c r="E16" s="8" t="s">
        <v>18</v>
      </c>
      <c r="F16" s="9"/>
      <c r="G16" s="12">
        <v>99</v>
      </c>
      <c r="H16" s="14">
        <v>1</v>
      </c>
      <c r="I16" s="2">
        <v>20</v>
      </c>
      <c r="J16" s="2">
        <v>53</v>
      </c>
      <c r="K16" s="2">
        <v>23</v>
      </c>
      <c r="L16" s="2">
        <v>2</v>
      </c>
      <c r="M16" s="2">
        <v>0</v>
      </c>
      <c r="N16" s="2">
        <v>0</v>
      </c>
      <c r="O16" s="17">
        <v>9.3000000000000007</v>
      </c>
      <c r="P16" s="18">
        <v>0.7</v>
      </c>
    </row>
    <row r="17" spans="4:16" x14ac:dyDescent="0.25">
      <c r="D17" s="68"/>
      <c r="E17" s="8" t="s">
        <v>19</v>
      </c>
      <c r="F17" s="9"/>
      <c r="G17" s="12">
        <v>48</v>
      </c>
      <c r="H17" s="14">
        <v>0</v>
      </c>
      <c r="I17" s="2">
        <v>7</v>
      </c>
      <c r="J17" s="2">
        <v>26</v>
      </c>
      <c r="K17" s="2">
        <v>14</v>
      </c>
      <c r="L17" s="2">
        <v>1</v>
      </c>
      <c r="M17" s="2">
        <v>0</v>
      </c>
      <c r="N17" s="2">
        <v>0</v>
      </c>
      <c r="O17" s="17">
        <v>9.3000000000000007</v>
      </c>
      <c r="P17" s="18">
        <v>0.7</v>
      </c>
    </row>
    <row r="18" spans="4:16" x14ac:dyDescent="0.25">
      <c r="D18" s="68"/>
      <c r="E18" s="8" t="s">
        <v>20</v>
      </c>
      <c r="F18" s="9"/>
      <c r="G18" s="12">
        <v>220</v>
      </c>
      <c r="H18" s="14">
        <v>10</v>
      </c>
      <c r="I18" s="2">
        <v>38</v>
      </c>
      <c r="J18" s="2">
        <v>83</v>
      </c>
      <c r="K18" s="2">
        <v>72</v>
      </c>
      <c r="L18" s="2">
        <v>16</v>
      </c>
      <c r="M18" s="2">
        <v>1</v>
      </c>
      <c r="N18" s="2">
        <v>0</v>
      </c>
      <c r="O18" s="17">
        <v>9.4</v>
      </c>
      <c r="P18" s="18">
        <v>0.9</v>
      </c>
    </row>
    <row r="19" spans="4:16" x14ac:dyDescent="0.25">
      <c r="D19" s="67" t="s">
        <v>22</v>
      </c>
      <c r="E19" s="10" t="s">
        <v>23</v>
      </c>
      <c r="F19" s="7"/>
      <c r="G19" s="11">
        <v>327</v>
      </c>
      <c r="H19" s="13">
        <v>6</v>
      </c>
      <c r="I19" s="1">
        <v>54</v>
      </c>
      <c r="J19" s="1">
        <v>135</v>
      </c>
      <c r="K19" s="1">
        <v>107</v>
      </c>
      <c r="L19" s="1">
        <v>15</v>
      </c>
      <c r="M19" s="1">
        <v>6</v>
      </c>
      <c r="N19" s="1">
        <v>4</v>
      </c>
      <c r="O19" s="20">
        <v>9.5</v>
      </c>
      <c r="P19" s="21">
        <v>1</v>
      </c>
    </row>
    <row r="20" spans="4:16" x14ac:dyDescent="0.25">
      <c r="D20" s="68"/>
      <c r="E20" s="8" t="s">
        <v>24</v>
      </c>
      <c r="F20" s="9"/>
      <c r="G20" s="12">
        <v>54</v>
      </c>
      <c r="H20" s="14">
        <v>0</v>
      </c>
      <c r="I20" s="2">
        <v>10</v>
      </c>
      <c r="J20" s="2">
        <v>21</v>
      </c>
      <c r="K20" s="2">
        <v>18</v>
      </c>
      <c r="L20" s="2">
        <v>3</v>
      </c>
      <c r="M20" s="2">
        <v>0</v>
      </c>
      <c r="N20" s="2">
        <v>2</v>
      </c>
      <c r="O20" s="17">
        <v>9.5</v>
      </c>
      <c r="P20" s="18">
        <v>0.9</v>
      </c>
    </row>
    <row r="21" spans="4:16" x14ac:dyDescent="0.25">
      <c r="D21" s="68"/>
      <c r="E21" s="8" t="s">
        <v>25</v>
      </c>
      <c r="F21" s="9"/>
      <c r="G21" s="12">
        <v>273</v>
      </c>
      <c r="H21" s="14">
        <v>6</v>
      </c>
      <c r="I21" s="2">
        <v>44</v>
      </c>
      <c r="J21" s="2">
        <v>114</v>
      </c>
      <c r="K21" s="2">
        <v>89</v>
      </c>
      <c r="L21" s="2">
        <v>12</v>
      </c>
      <c r="M21" s="2">
        <v>6</v>
      </c>
      <c r="N21" s="2">
        <v>2</v>
      </c>
      <c r="O21" s="17">
        <v>9.5</v>
      </c>
      <c r="P21" s="18">
        <v>1</v>
      </c>
    </row>
    <row r="22" spans="4:16" x14ac:dyDescent="0.25">
      <c r="D22" s="68"/>
      <c r="E22" s="8" t="s">
        <v>26</v>
      </c>
      <c r="F22" s="9"/>
      <c r="G22" s="12">
        <v>1023</v>
      </c>
      <c r="H22" s="14">
        <v>15</v>
      </c>
      <c r="I22" s="2">
        <v>158</v>
      </c>
      <c r="J22" s="2">
        <v>458</v>
      </c>
      <c r="K22" s="2">
        <v>327</v>
      </c>
      <c r="L22" s="2">
        <v>55</v>
      </c>
      <c r="M22" s="2">
        <v>5</v>
      </c>
      <c r="N22" s="2">
        <v>5</v>
      </c>
      <c r="O22" s="17">
        <v>9.5</v>
      </c>
      <c r="P22" s="18">
        <v>0.8</v>
      </c>
    </row>
    <row r="23" spans="4:16" x14ac:dyDescent="0.25">
      <c r="D23" s="68"/>
      <c r="E23" s="8" t="s">
        <v>27</v>
      </c>
      <c r="F23" s="9"/>
      <c r="G23" s="12">
        <v>654</v>
      </c>
      <c r="H23" s="14">
        <v>10</v>
      </c>
      <c r="I23" s="2">
        <v>91</v>
      </c>
      <c r="J23" s="2">
        <v>292</v>
      </c>
      <c r="K23" s="2">
        <v>220</v>
      </c>
      <c r="L23" s="2">
        <v>37</v>
      </c>
      <c r="M23" s="2">
        <v>0</v>
      </c>
      <c r="N23" s="2">
        <v>4</v>
      </c>
      <c r="O23" s="17">
        <v>9.5</v>
      </c>
      <c r="P23" s="18">
        <v>0.8</v>
      </c>
    </row>
    <row r="24" spans="4:16" x14ac:dyDescent="0.25">
      <c r="D24" s="68"/>
      <c r="E24" s="8" t="s">
        <v>28</v>
      </c>
      <c r="F24" s="9"/>
      <c r="G24" s="12">
        <v>369</v>
      </c>
      <c r="H24" s="14">
        <v>5</v>
      </c>
      <c r="I24" s="2">
        <v>67</v>
      </c>
      <c r="J24" s="2">
        <v>166</v>
      </c>
      <c r="K24" s="2">
        <v>107</v>
      </c>
      <c r="L24" s="2">
        <v>18</v>
      </c>
      <c r="M24" s="2">
        <v>5</v>
      </c>
      <c r="N24" s="2">
        <v>1</v>
      </c>
      <c r="O24" s="17">
        <v>9.4</v>
      </c>
      <c r="P24" s="18">
        <v>0.8</v>
      </c>
    </row>
    <row r="25" spans="4:16" x14ac:dyDescent="0.25">
      <c r="D25" s="68"/>
      <c r="E25" s="8" t="s">
        <v>29</v>
      </c>
      <c r="F25" s="9"/>
      <c r="G25" s="12">
        <v>146</v>
      </c>
      <c r="H25" s="14">
        <v>3</v>
      </c>
      <c r="I25" s="2">
        <v>24</v>
      </c>
      <c r="J25" s="2">
        <v>62</v>
      </c>
      <c r="K25" s="2">
        <v>52</v>
      </c>
      <c r="L25" s="2">
        <v>5</v>
      </c>
      <c r="M25" s="2">
        <v>0</v>
      </c>
      <c r="N25" s="2">
        <v>0</v>
      </c>
      <c r="O25" s="17">
        <v>9.4</v>
      </c>
      <c r="P25" s="18">
        <v>0.8</v>
      </c>
    </row>
    <row r="26" spans="4:16" x14ac:dyDescent="0.25">
      <c r="D26" s="67" t="s">
        <v>30</v>
      </c>
      <c r="E26" s="10" t="s">
        <v>31</v>
      </c>
      <c r="F26" s="7"/>
      <c r="G26" s="11">
        <v>750</v>
      </c>
      <c r="H26" s="13">
        <v>17</v>
      </c>
      <c r="I26" s="1">
        <v>142</v>
      </c>
      <c r="J26" s="1">
        <v>344</v>
      </c>
      <c r="K26" s="1">
        <v>217</v>
      </c>
      <c r="L26" s="1">
        <v>22</v>
      </c>
      <c r="M26" s="1">
        <v>4</v>
      </c>
      <c r="N26" s="1">
        <v>4</v>
      </c>
      <c r="O26" s="20">
        <v>9.3000000000000007</v>
      </c>
      <c r="P26" s="21">
        <v>0.8</v>
      </c>
    </row>
    <row r="27" spans="4:16" x14ac:dyDescent="0.25">
      <c r="D27" s="68"/>
      <c r="E27" s="8" t="s">
        <v>32</v>
      </c>
      <c r="F27" s="9"/>
      <c r="G27" s="12">
        <v>746</v>
      </c>
      <c r="H27" s="14">
        <v>7</v>
      </c>
      <c r="I27" s="2">
        <v>94</v>
      </c>
      <c r="J27" s="2">
        <v>311</v>
      </c>
      <c r="K27" s="2">
        <v>269</v>
      </c>
      <c r="L27" s="2">
        <v>53</v>
      </c>
      <c r="M27" s="2">
        <v>7</v>
      </c>
      <c r="N27" s="2">
        <v>5</v>
      </c>
      <c r="O27" s="17">
        <v>9.6</v>
      </c>
      <c r="P27" s="18">
        <v>0.8</v>
      </c>
    </row>
    <row r="28" spans="4:16" x14ac:dyDescent="0.25">
      <c r="D28" s="67" t="s">
        <v>33</v>
      </c>
      <c r="E28" s="10" t="s">
        <v>34</v>
      </c>
      <c r="F28" s="7"/>
      <c r="G28" s="11">
        <v>1182</v>
      </c>
      <c r="H28" s="13">
        <v>23</v>
      </c>
      <c r="I28" s="1">
        <v>217</v>
      </c>
      <c r="J28" s="1">
        <v>537</v>
      </c>
      <c r="K28" s="1">
        <v>337</v>
      </c>
      <c r="L28" s="1">
        <v>50</v>
      </c>
      <c r="M28" s="1">
        <v>10</v>
      </c>
      <c r="N28" s="1">
        <v>8</v>
      </c>
      <c r="O28" s="20">
        <v>9.4</v>
      </c>
      <c r="P28" s="21">
        <v>0.9</v>
      </c>
    </row>
    <row r="29" spans="4:16" x14ac:dyDescent="0.25">
      <c r="D29" s="68"/>
      <c r="E29" s="8" t="s">
        <v>35</v>
      </c>
      <c r="F29" s="9"/>
      <c r="G29" s="12">
        <v>137</v>
      </c>
      <c r="H29" s="14">
        <v>1</v>
      </c>
      <c r="I29" s="2">
        <v>11</v>
      </c>
      <c r="J29" s="2">
        <v>60</v>
      </c>
      <c r="K29" s="2">
        <v>57</v>
      </c>
      <c r="L29" s="2">
        <v>6</v>
      </c>
      <c r="M29" s="2">
        <v>1</v>
      </c>
      <c r="N29" s="2">
        <v>1</v>
      </c>
      <c r="O29" s="17">
        <v>9.6</v>
      </c>
      <c r="P29" s="18">
        <v>0.8</v>
      </c>
    </row>
    <row r="30" spans="4:16" x14ac:dyDescent="0.25">
      <c r="D30" s="68"/>
      <c r="E30" s="8" t="s">
        <v>36</v>
      </c>
      <c r="F30" s="9"/>
      <c r="G30" s="12">
        <v>129</v>
      </c>
      <c r="H30" s="14">
        <v>0</v>
      </c>
      <c r="I30" s="2">
        <v>4</v>
      </c>
      <c r="J30" s="2">
        <v>42</v>
      </c>
      <c r="K30" s="2">
        <v>71</v>
      </c>
      <c r="L30" s="2">
        <v>12</v>
      </c>
      <c r="M30" s="2">
        <v>0</v>
      </c>
      <c r="N30" s="2">
        <v>0</v>
      </c>
      <c r="O30" s="17">
        <v>9.9</v>
      </c>
      <c r="P30" s="18">
        <v>0.6</v>
      </c>
    </row>
    <row r="31" spans="4:16" x14ac:dyDescent="0.25">
      <c r="D31" s="68"/>
      <c r="E31" s="8" t="s">
        <v>37</v>
      </c>
      <c r="F31" s="9"/>
      <c r="G31" s="12">
        <v>5</v>
      </c>
      <c r="H31" s="14">
        <v>0</v>
      </c>
      <c r="I31" s="2">
        <v>0</v>
      </c>
      <c r="J31" s="2">
        <v>1</v>
      </c>
      <c r="K31" s="2">
        <v>3</v>
      </c>
      <c r="L31" s="2">
        <v>1</v>
      </c>
      <c r="M31" s="2">
        <v>0</v>
      </c>
      <c r="N31" s="2">
        <v>0</v>
      </c>
      <c r="O31" s="17">
        <v>10.199999999999999</v>
      </c>
      <c r="P31" s="18">
        <v>0.6</v>
      </c>
    </row>
    <row r="32" spans="4:16" x14ac:dyDescent="0.25">
      <c r="D32" s="68"/>
      <c r="E32" s="8" t="s">
        <v>38</v>
      </c>
      <c r="F32" s="9"/>
      <c r="G32" s="12">
        <v>43</v>
      </c>
      <c r="H32" s="14">
        <v>0</v>
      </c>
      <c r="I32" s="2">
        <v>4</v>
      </c>
      <c r="J32" s="2">
        <v>15</v>
      </c>
      <c r="K32" s="2">
        <v>18</v>
      </c>
      <c r="L32" s="2">
        <v>6</v>
      </c>
      <c r="M32" s="2">
        <v>0</v>
      </c>
      <c r="N32" s="2">
        <v>0</v>
      </c>
      <c r="O32" s="17">
        <v>9.8000000000000007</v>
      </c>
      <c r="P32" s="18">
        <v>0.7</v>
      </c>
    </row>
    <row r="33" spans="4:16" x14ac:dyDescent="0.25">
      <c r="D33" s="68"/>
      <c r="E33" s="8" t="s">
        <v>39</v>
      </c>
      <c r="F33" s="9"/>
      <c r="G33" s="12">
        <v>0</v>
      </c>
      <c r="H33" s="14">
        <v>0</v>
      </c>
      <c r="I33" s="2">
        <v>0</v>
      </c>
      <c r="J33" s="2">
        <v>0</v>
      </c>
      <c r="K33" s="2">
        <v>0</v>
      </c>
      <c r="L33" s="2">
        <v>0</v>
      </c>
      <c r="M33" s="2">
        <v>0</v>
      </c>
      <c r="N33" s="2">
        <v>0</v>
      </c>
      <c r="O33" s="23">
        <v>0</v>
      </c>
      <c r="P33" s="22">
        <v>0</v>
      </c>
    </row>
    <row r="34" spans="4:16" x14ac:dyDescent="0.25">
      <c r="D34" s="67" t="s">
        <v>40</v>
      </c>
      <c r="E34" s="10" t="s">
        <v>41</v>
      </c>
      <c r="F34" s="7"/>
      <c r="G34" s="11">
        <v>750</v>
      </c>
      <c r="H34" s="13">
        <v>17</v>
      </c>
      <c r="I34" s="1">
        <v>142</v>
      </c>
      <c r="J34" s="1">
        <v>344</v>
      </c>
      <c r="K34" s="1">
        <v>217</v>
      </c>
      <c r="L34" s="1">
        <v>22</v>
      </c>
      <c r="M34" s="1">
        <v>4</v>
      </c>
      <c r="N34" s="1">
        <v>4</v>
      </c>
      <c r="O34" s="20">
        <v>9.3000000000000007</v>
      </c>
      <c r="P34" s="21">
        <v>0.8</v>
      </c>
    </row>
    <row r="35" spans="4:16" x14ac:dyDescent="0.25">
      <c r="D35" s="68"/>
      <c r="E35" s="8" t="s">
        <v>34</v>
      </c>
      <c r="F35" s="9"/>
      <c r="G35" s="12">
        <v>588</v>
      </c>
      <c r="H35" s="14">
        <v>16</v>
      </c>
      <c r="I35" s="2">
        <v>130</v>
      </c>
      <c r="J35" s="2">
        <v>285</v>
      </c>
      <c r="K35" s="2">
        <v>136</v>
      </c>
      <c r="L35" s="2">
        <v>14</v>
      </c>
      <c r="M35" s="2">
        <v>3</v>
      </c>
      <c r="N35" s="2">
        <v>4</v>
      </c>
      <c r="O35" s="17">
        <v>9.1999999999999993</v>
      </c>
      <c r="P35" s="18">
        <v>0.8</v>
      </c>
    </row>
    <row r="36" spans="4:16" x14ac:dyDescent="0.25">
      <c r="D36" s="68"/>
      <c r="E36" s="8" t="s">
        <v>35</v>
      </c>
      <c r="F36" s="9"/>
      <c r="G36" s="12">
        <v>72</v>
      </c>
      <c r="H36" s="14">
        <v>1</v>
      </c>
      <c r="I36" s="2">
        <v>7</v>
      </c>
      <c r="J36" s="2">
        <v>30</v>
      </c>
      <c r="K36" s="2">
        <v>31</v>
      </c>
      <c r="L36" s="2">
        <v>2</v>
      </c>
      <c r="M36" s="2">
        <v>1</v>
      </c>
      <c r="N36" s="2">
        <v>0</v>
      </c>
      <c r="O36" s="17">
        <v>9.6</v>
      </c>
      <c r="P36" s="18">
        <v>0.9</v>
      </c>
    </row>
    <row r="37" spans="4:16" x14ac:dyDescent="0.25">
      <c r="D37" s="68"/>
      <c r="E37" s="8" t="s">
        <v>36</v>
      </c>
      <c r="F37" s="9"/>
      <c r="G37" s="12">
        <v>62</v>
      </c>
      <c r="H37" s="14">
        <v>0</v>
      </c>
      <c r="I37" s="2">
        <v>3</v>
      </c>
      <c r="J37" s="2">
        <v>19</v>
      </c>
      <c r="K37" s="2">
        <v>36</v>
      </c>
      <c r="L37" s="2">
        <v>4</v>
      </c>
      <c r="M37" s="2">
        <v>0</v>
      </c>
      <c r="N37" s="2">
        <v>0</v>
      </c>
      <c r="O37" s="17">
        <v>9.8000000000000007</v>
      </c>
      <c r="P37" s="18">
        <v>0.7</v>
      </c>
    </row>
    <row r="38" spans="4:16" x14ac:dyDescent="0.25">
      <c r="D38" s="68"/>
      <c r="E38" s="8" t="s">
        <v>38</v>
      </c>
      <c r="F38" s="9"/>
      <c r="G38" s="12">
        <v>25</v>
      </c>
      <c r="H38" s="14">
        <v>0</v>
      </c>
      <c r="I38" s="2">
        <v>2</v>
      </c>
      <c r="J38" s="2">
        <v>9</v>
      </c>
      <c r="K38" s="2">
        <v>12</v>
      </c>
      <c r="L38" s="2">
        <v>2</v>
      </c>
      <c r="M38" s="2">
        <v>0</v>
      </c>
      <c r="N38" s="2">
        <v>0</v>
      </c>
      <c r="O38" s="17">
        <v>9.8000000000000007</v>
      </c>
      <c r="P38" s="18">
        <v>0.6</v>
      </c>
    </row>
    <row r="39" spans="4:16" x14ac:dyDescent="0.25">
      <c r="D39" s="68"/>
      <c r="E39" s="8" t="s">
        <v>37</v>
      </c>
      <c r="F39" s="9"/>
      <c r="G39" s="12">
        <v>3</v>
      </c>
      <c r="H39" s="14">
        <v>0</v>
      </c>
      <c r="I39" s="2">
        <v>0</v>
      </c>
      <c r="J39" s="2">
        <v>1</v>
      </c>
      <c r="K39" s="2">
        <v>2</v>
      </c>
      <c r="L39" s="2">
        <v>0</v>
      </c>
      <c r="M39" s="2">
        <v>0</v>
      </c>
      <c r="N39" s="2">
        <v>0</v>
      </c>
      <c r="O39" s="17">
        <v>10</v>
      </c>
      <c r="P39" s="18">
        <v>0.5</v>
      </c>
    </row>
    <row r="40" spans="4:16" x14ac:dyDescent="0.25">
      <c r="D40" s="68"/>
      <c r="E40" s="8" t="s">
        <v>39</v>
      </c>
      <c r="F40" s="9"/>
      <c r="G40" s="12">
        <v>0</v>
      </c>
      <c r="H40" s="14">
        <v>0</v>
      </c>
      <c r="I40" s="2">
        <v>0</v>
      </c>
      <c r="J40" s="2">
        <v>0</v>
      </c>
      <c r="K40" s="2">
        <v>0</v>
      </c>
      <c r="L40" s="2">
        <v>0</v>
      </c>
      <c r="M40" s="2">
        <v>0</v>
      </c>
      <c r="N40" s="2">
        <v>0</v>
      </c>
      <c r="O40" s="23">
        <v>0</v>
      </c>
      <c r="P40" s="22">
        <v>0</v>
      </c>
    </row>
    <row r="41" spans="4:16" x14ac:dyDescent="0.25">
      <c r="D41" s="68"/>
      <c r="E41" s="8" t="s">
        <v>42</v>
      </c>
      <c r="F41" s="9"/>
      <c r="G41" s="12">
        <v>746</v>
      </c>
      <c r="H41" s="14">
        <v>7</v>
      </c>
      <c r="I41" s="2">
        <v>94</v>
      </c>
      <c r="J41" s="2">
        <v>311</v>
      </c>
      <c r="K41" s="2">
        <v>269</v>
      </c>
      <c r="L41" s="2">
        <v>53</v>
      </c>
      <c r="M41" s="2">
        <v>7</v>
      </c>
      <c r="N41" s="2">
        <v>5</v>
      </c>
      <c r="O41" s="17">
        <v>9.6</v>
      </c>
      <c r="P41" s="18">
        <v>0.8</v>
      </c>
    </row>
    <row r="42" spans="4:16" x14ac:dyDescent="0.25">
      <c r="D42" s="68"/>
      <c r="E42" s="8" t="s">
        <v>34</v>
      </c>
      <c r="F42" s="9"/>
      <c r="G42" s="12">
        <v>594</v>
      </c>
      <c r="H42" s="14">
        <v>7</v>
      </c>
      <c r="I42" s="2">
        <v>87</v>
      </c>
      <c r="J42" s="2">
        <v>252</v>
      </c>
      <c r="K42" s="2">
        <v>201</v>
      </c>
      <c r="L42" s="2">
        <v>36</v>
      </c>
      <c r="M42" s="2">
        <v>7</v>
      </c>
      <c r="N42" s="2">
        <v>4</v>
      </c>
      <c r="O42" s="17">
        <v>9.5</v>
      </c>
      <c r="P42" s="18">
        <v>0.8</v>
      </c>
    </row>
    <row r="43" spans="4:16" x14ac:dyDescent="0.25">
      <c r="D43" s="68"/>
      <c r="E43" s="8" t="s">
        <v>35</v>
      </c>
      <c r="F43" s="9"/>
      <c r="G43" s="12">
        <v>65</v>
      </c>
      <c r="H43" s="14">
        <v>0</v>
      </c>
      <c r="I43" s="2">
        <v>4</v>
      </c>
      <c r="J43" s="2">
        <v>30</v>
      </c>
      <c r="K43" s="2">
        <v>26</v>
      </c>
      <c r="L43" s="2">
        <v>4</v>
      </c>
      <c r="M43" s="2">
        <v>0</v>
      </c>
      <c r="N43" s="2">
        <v>1</v>
      </c>
      <c r="O43" s="17">
        <v>9.6</v>
      </c>
      <c r="P43" s="18">
        <v>0.7</v>
      </c>
    </row>
    <row r="44" spans="4:16" x14ac:dyDescent="0.25">
      <c r="D44" s="68"/>
      <c r="E44" s="8" t="s">
        <v>36</v>
      </c>
      <c r="F44" s="9"/>
      <c r="G44" s="12">
        <v>67</v>
      </c>
      <c r="H44" s="14">
        <v>0</v>
      </c>
      <c r="I44" s="2">
        <v>1</v>
      </c>
      <c r="J44" s="2">
        <v>23</v>
      </c>
      <c r="K44" s="2">
        <v>35</v>
      </c>
      <c r="L44" s="2">
        <v>8</v>
      </c>
      <c r="M44" s="2">
        <v>0</v>
      </c>
      <c r="N44" s="2">
        <v>0</v>
      </c>
      <c r="O44" s="17">
        <v>10</v>
      </c>
      <c r="P44" s="18">
        <v>0.6</v>
      </c>
    </row>
    <row r="45" spans="4:16" x14ac:dyDescent="0.25">
      <c r="D45" s="68"/>
      <c r="E45" s="8" t="s">
        <v>38</v>
      </c>
      <c r="F45" s="9"/>
      <c r="G45" s="12">
        <v>18</v>
      </c>
      <c r="H45" s="14">
        <v>0</v>
      </c>
      <c r="I45" s="2">
        <v>2</v>
      </c>
      <c r="J45" s="2">
        <v>6</v>
      </c>
      <c r="K45" s="2">
        <v>6</v>
      </c>
      <c r="L45" s="2">
        <v>4</v>
      </c>
      <c r="M45" s="2">
        <v>0</v>
      </c>
      <c r="N45" s="2">
        <v>0</v>
      </c>
      <c r="O45" s="17">
        <v>9.8000000000000007</v>
      </c>
      <c r="P45" s="18">
        <v>0.9</v>
      </c>
    </row>
    <row r="46" spans="4:16" x14ac:dyDescent="0.25">
      <c r="D46" s="68"/>
      <c r="E46" s="8" t="s">
        <v>37</v>
      </c>
      <c r="F46" s="9"/>
      <c r="G46" s="12">
        <v>2</v>
      </c>
      <c r="H46" s="14">
        <v>0</v>
      </c>
      <c r="I46" s="2">
        <v>0</v>
      </c>
      <c r="J46" s="2">
        <v>0</v>
      </c>
      <c r="K46" s="2">
        <v>1</v>
      </c>
      <c r="L46" s="2">
        <v>1</v>
      </c>
      <c r="M46" s="2">
        <v>0</v>
      </c>
      <c r="N46" s="2">
        <v>0</v>
      </c>
      <c r="O46" s="17">
        <v>10.5</v>
      </c>
      <c r="P46" s="18">
        <v>0.7</v>
      </c>
    </row>
    <row r="47" spans="4:16" x14ac:dyDescent="0.25">
      <c r="D47" s="68"/>
      <c r="E47" s="8" t="s">
        <v>39</v>
      </c>
      <c r="F47" s="9"/>
      <c r="G47" s="12">
        <v>0</v>
      </c>
      <c r="H47" s="14">
        <v>0</v>
      </c>
      <c r="I47" s="2">
        <v>0</v>
      </c>
      <c r="J47" s="2">
        <v>0</v>
      </c>
      <c r="K47" s="2">
        <v>0</v>
      </c>
      <c r="L47" s="2">
        <v>0</v>
      </c>
      <c r="M47" s="2">
        <v>0</v>
      </c>
      <c r="N47" s="2">
        <v>0</v>
      </c>
      <c r="O47" s="23">
        <v>0</v>
      </c>
      <c r="P47" s="22">
        <v>0</v>
      </c>
    </row>
    <row r="48" spans="4:16" x14ac:dyDescent="0.25">
      <c r="D48" s="67" t="s">
        <v>43</v>
      </c>
      <c r="E48" s="10" t="s">
        <v>44</v>
      </c>
      <c r="F48" s="7"/>
      <c r="G48" s="11">
        <v>309</v>
      </c>
      <c r="H48" s="13">
        <v>1</v>
      </c>
      <c r="I48" s="1">
        <v>19</v>
      </c>
      <c r="J48" s="1">
        <v>117</v>
      </c>
      <c r="K48" s="1">
        <v>146</v>
      </c>
      <c r="L48" s="1">
        <v>24</v>
      </c>
      <c r="M48" s="1">
        <v>1</v>
      </c>
      <c r="N48" s="1">
        <v>1</v>
      </c>
      <c r="O48" s="20">
        <v>9.8000000000000007</v>
      </c>
      <c r="P48" s="21">
        <v>0.7</v>
      </c>
    </row>
    <row r="49" spans="4:16" x14ac:dyDescent="0.25">
      <c r="D49" s="68"/>
      <c r="E49" s="8" t="s">
        <v>45</v>
      </c>
      <c r="F49" s="9"/>
      <c r="G49" s="12">
        <v>149</v>
      </c>
      <c r="H49" s="14">
        <v>1</v>
      </c>
      <c r="I49" s="2">
        <v>9</v>
      </c>
      <c r="J49" s="2">
        <v>49</v>
      </c>
      <c r="K49" s="2">
        <v>74</v>
      </c>
      <c r="L49" s="2">
        <v>16</v>
      </c>
      <c r="M49" s="2">
        <v>0</v>
      </c>
      <c r="N49" s="2">
        <v>0</v>
      </c>
      <c r="O49" s="17">
        <v>9.8000000000000007</v>
      </c>
      <c r="P49" s="18">
        <v>0.7</v>
      </c>
    </row>
    <row r="50" spans="4:16" x14ac:dyDescent="0.25">
      <c r="D50" s="68"/>
      <c r="E50" s="8" t="s">
        <v>46</v>
      </c>
      <c r="F50" s="9"/>
      <c r="G50" s="12">
        <v>160</v>
      </c>
      <c r="H50" s="14">
        <v>0</v>
      </c>
      <c r="I50" s="2">
        <v>10</v>
      </c>
      <c r="J50" s="2">
        <v>68</v>
      </c>
      <c r="K50" s="2">
        <v>72</v>
      </c>
      <c r="L50" s="2">
        <v>8</v>
      </c>
      <c r="M50" s="2">
        <v>1</v>
      </c>
      <c r="N50" s="2">
        <v>1</v>
      </c>
      <c r="O50" s="17">
        <v>9.6999999999999993</v>
      </c>
      <c r="P50" s="18">
        <v>0.7</v>
      </c>
    </row>
    <row r="51" spans="4:16" x14ac:dyDescent="0.25">
      <c r="D51" s="68"/>
      <c r="E51" s="8" t="s">
        <v>47</v>
      </c>
      <c r="F51" s="9"/>
      <c r="G51" s="12">
        <v>1182</v>
      </c>
      <c r="H51" s="14">
        <v>23</v>
      </c>
      <c r="I51" s="2">
        <v>217</v>
      </c>
      <c r="J51" s="2">
        <v>537</v>
      </c>
      <c r="K51" s="2">
        <v>337</v>
      </c>
      <c r="L51" s="2">
        <v>50</v>
      </c>
      <c r="M51" s="2">
        <v>10</v>
      </c>
      <c r="N51" s="2">
        <v>8</v>
      </c>
      <c r="O51" s="17">
        <v>9.4</v>
      </c>
      <c r="P51" s="18">
        <v>0.9</v>
      </c>
    </row>
    <row r="52" spans="4:16" x14ac:dyDescent="0.25">
      <c r="D52" s="68"/>
      <c r="E52" s="8" t="s">
        <v>48</v>
      </c>
      <c r="F52" s="9"/>
      <c r="G52" s="12">
        <v>175</v>
      </c>
      <c r="H52" s="14">
        <v>2</v>
      </c>
      <c r="I52" s="2">
        <v>20</v>
      </c>
      <c r="J52" s="2">
        <v>69</v>
      </c>
      <c r="K52" s="2">
        <v>71</v>
      </c>
      <c r="L52" s="2">
        <v>13</v>
      </c>
      <c r="M52" s="2">
        <v>0</v>
      </c>
      <c r="N52" s="2">
        <v>0</v>
      </c>
      <c r="O52" s="17">
        <v>9.6</v>
      </c>
      <c r="P52" s="18">
        <v>0.8</v>
      </c>
    </row>
    <row r="53" spans="4:16" x14ac:dyDescent="0.25">
      <c r="D53" s="68"/>
      <c r="E53" s="8" t="s">
        <v>49</v>
      </c>
      <c r="F53" s="9"/>
      <c r="G53" s="12">
        <v>169</v>
      </c>
      <c r="H53" s="14">
        <v>0</v>
      </c>
      <c r="I53" s="2">
        <v>19</v>
      </c>
      <c r="J53" s="2">
        <v>87</v>
      </c>
      <c r="K53" s="2">
        <v>53</v>
      </c>
      <c r="L53" s="2">
        <v>7</v>
      </c>
      <c r="M53" s="2">
        <v>1</v>
      </c>
      <c r="N53" s="2">
        <v>2</v>
      </c>
      <c r="O53" s="17">
        <v>9.5</v>
      </c>
      <c r="P53" s="18">
        <v>0.7</v>
      </c>
    </row>
    <row r="54" spans="4:16" x14ac:dyDescent="0.25">
      <c r="D54" s="68"/>
      <c r="E54" s="8" t="s">
        <v>50</v>
      </c>
      <c r="F54" s="9"/>
      <c r="G54" s="12">
        <v>176</v>
      </c>
      <c r="H54" s="14">
        <v>2</v>
      </c>
      <c r="I54" s="2">
        <v>27</v>
      </c>
      <c r="J54" s="2">
        <v>84</v>
      </c>
      <c r="K54" s="2">
        <v>50</v>
      </c>
      <c r="L54" s="2">
        <v>7</v>
      </c>
      <c r="M54" s="2">
        <v>2</v>
      </c>
      <c r="N54" s="2">
        <v>4</v>
      </c>
      <c r="O54" s="17">
        <v>9.5</v>
      </c>
      <c r="P54" s="18">
        <v>0.9</v>
      </c>
    </row>
    <row r="55" spans="4:16" x14ac:dyDescent="0.25">
      <c r="D55" s="68"/>
      <c r="E55" s="8" t="s">
        <v>51</v>
      </c>
      <c r="F55" s="9"/>
      <c r="G55" s="12">
        <v>183</v>
      </c>
      <c r="H55" s="14">
        <v>3</v>
      </c>
      <c r="I55" s="2">
        <v>41</v>
      </c>
      <c r="J55" s="2">
        <v>87</v>
      </c>
      <c r="K55" s="2">
        <v>44</v>
      </c>
      <c r="L55" s="2">
        <v>5</v>
      </c>
      <c r="M55" s="2">
        <v>1</v>
      </c>
      <c r="N55" s="2">
        <v>2</v>
      </c>
      <c r="O55" s="17">
        <v>9.3000000000000007</v>
      </c>
      <c r="P55" s="18">
        <v>0.8</v>
      </c>
    </row>
    <row r="56" spans="4:16" x14ac:dyDescent="0.25">
      <c r="D56" s="68"/>
      <c r="E56" s="8" t="s">
        <v>52</v>
      </c>
      <c r="F56" s="9"/>
      <c r="G56" s="12">
        <v>230</v>
      </c>
      <c r="H56" s="14">
        <v>4</v>
      </c>
      <c r="I56" s="2">
        <v>48</v>
      </c>
      <c r="J56" s="2">
        <v>104</v>
      </c>
      <c r="K56" s="2">
        <v>65</v>
      </c>
      <c r="L56" s="2">
        <v>7</v>
      </c>
      <c r="M56" s="2">
        <v>2</v>
      </c>
      <c r="N56" s="2">
        <v>0</v>
      </c>
      <c r="O56" s="17">
        <v>9.3000000000000007</v>
      </c>
      <c r="P56" s="18">
        <v>0.8</v>
      </c>
    </row>
    <row r="57" spans="4:16" x14ac:dyDescent="0.25">
      <c r="D57" s="68"/>
      <c r="E57" s="8" t="s">
        <v>53</v>
      </c>
      <c r="F57" s="9"/>
      <c r="G57" s="12">
        <v>249</v>
      </c>
      <c r="H57" s="14">
        <v>12</v>
      </c>
      <c r="I57" s="2">
        <v>62</v>
      </c>
      <c r="J57" s="2">
        <v>106</v>
      </c>
      <c r="K57" s="2">
        <v>54</v>
      </c>
      <c r="L57" s="2">
        <v>11</v>
      </c>
      <c r="M57" s="2">
        <v>4</v>
      </c>
      <c r="N57" s="2">
        <v>0</v>
      </c>
      <c r="O57" s="17">
        <v>9.1999999999999993</v>
      </c>
      <c r="P57" s="18">
        <v>1</v>
      </c>
    </row>
    <row r="58" spans="4:16" x14ac:dyDescent="0.25">
      <c r="D58" s="68"/>
      <c r="E58" s="8" t="s">
        <v>37</v>
      </c>
      <c r="F58" s="9"/>
      <c r="G58" s="12">
        <v>5</v>
      </c>
      <c r="H58" s="14">
        <v>0</v>
      </c>
      <c r="I58" s="2">
        <v>0</v>
      </c>
      <c r="J58" s="2">
        <v>1</v>
      </c>
      <c r="K58" s="2">
        <v>3</v>
      </c>
      <c r="L58" s="2">
        <v>1</v>
      </c>
      <c r="M58" s="2">
        <v>0</v>
      </c>
      <c r="N58" s="2">
        <v>0</v>
      </c>
      <c r="O58" s="17">
        <v>10.199999999999999</v>
      </c>
      <c r="P58" s="18">
        <v>0.6</v>
      </c>
    </row>
    <row r="59" spans="4:16" x14ac:dyDescent="0.25">
      <c r="D59" s="69"/>
      <c r="E59" s="35" t="s">
        <v>39</v>
      </c>
      <c r="F59" s="31"/>
      <c r="G59" s="25">
        <v>0</v>
      </c>
      <c r="H59" s="39">
        <v>0</v>
      </c>
      <c r="I59" s="6">
        <v>0</v>
      </c>
      <c r="J59" s="6">
        <v>0</v>
      </c>
      <c r="K59" s="6">
        <v>0</v>
      </c>
      <c r="L59" s="6">
        <v>0</v>
      </c>
      <c r="M59" s="6">
        <v>0</v>
      </c>
      <c r="N59" s="6">
        <v>0</v>
      </c>
      <c r="O59" s="45">
        <v>0</v>
      </c>
      <c r="P59" s="42">
        <v>0</v>
      </c>
    </row>
  </sheetData>
  <mergeCells count="7">
    <mergeCell ref="D34:D47"/>
    <mergeCell ref="D48:D59"/>
    <mergeCell ref="D8:F9"/>
    <mergeCell ref="D11:D18"/>
    <mergeCell ref="D19:D25"/>
    <mergeCell ref="D26:D27"/>
    <mergeCell ref="D28:D33"/>
  </mergeCells>
  <phoneticPr fontId="4"/>
  <pageMargins left="0.7" right="0.7" top="0.75" bottom="0.75" header="0.3" footer="0.3"/>
  <pageSetup paperSize="9" scale="63" pageOrder="overThenDown" orientation="landscape"/>
  <headerFooter>
    <oddFooter>&amp;CN(66)</oddFooter>
  </headerFooter>
  <rowBreaks count="1" manualBreakCount="1">
    <brk id="59" max="16383" man="1"/>
  </rowBreaks>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4:P59"/>
  <sheetViews>
    <sheetView workbookViewId="0"/>
  </sheetViews>
  <sheetFormatPr defaultColWidth="8.8984375" defaultRowHeight="12.6" x14ac:dyDescent="0.25"/>
  <cols>
    <col min="1" max="1" width="3.59765625" style="24" customWidth="1"/>
    <col min="2" max="2" width="4.59765625" style="24" customWidth="1"/>
    <col min="3" max="4" width="7.59765625" style="24" customWidth="1"/>
    <col min="5" max="5" width="16.59765625" style="24" customWidth="1"/>
    <col min="6" max="6" width="5.59765625" style="24" customWidth="1"/>
    <col min="7" max="16" width="8.59765625" style="24" customWidth="1"/>
    <col min="17" max="16384" width="8.8984375" style="24"/>
  </cols>
  <sheetData>
    <row r="4" spans="2:16" x14ac:dyDescent="0.25">
      <c r="B4" s="32" t="str">
        <f xml:space="preserve"> HYPERLINK("#'目次'!B73", "[67]")</f>
        <v>[67]</v>
      </c>
      <c r="C4" s="19" t="s">
        <v>762</v>
      </c>
    </row>
    <row r="7" spans="2:16" x14ac:dyDescent="0.25">
      <c r="C7" s="19" t="s">
        <v>11</v>
      </c>
    </row>
    <row r="8" spans="2:16" ht="25.2" x14ac:dyDescent="0.25">
      <c r="D8" s="63"/>
      <c r="E8" s="64"/>
      <c r="F8" s="64"/>
      <c r="G8" s="38" t="s">
        <v>12</v>
      </c>
      <c r="H8" s="33" t="s">
        <v>763</v>
      </c>
      <c r="I8" s="5" t="s">
        <v>764</v>
      </c>
      <c r="J8" s="5" t="s">
        <v>765</v>
      </c>
      <c r="K8" s="5" t="s">
        <v>766</v>
      </c>
      <c r="L8" s="5" t="s">
        <v>767</v>
      </c>
      <c r="M8" s="5" t="s">
        <v>768</v>
      </c>
      <c r="N8" s="5" t="s">
        <v>769</v>
      </c>
      <c r="O8" s="5" t="s">
        <v>639</v>
      </c>
      <c r="P8" s="29" t="s">
        <v>231</v>
      </c>
    </row>
    <row r="9" spans="2:16" x14ac:dyDescent="0.25">
      <c r="D9" s="65"/>
      <c r="E9" s="66"/>
      <c r="F9" s="66"/>
      <c r="G9" s="37"/>
      <c r="H9" s="34"/>
      <c r="I9" s="4"/>
      <c r="J9" s="4"/>
      <c r="K9" s="4"/>
      <c r="L9" s="4"/>
      <c r="M9" s="4"/>
      <c r="N9" s="4"/>
      <c r="O9" s="4"/>
      <c r="P9" s="26"/>
    </row>
    <row r="10" spans="2:16" x14ac:dyDescent="0.25">
      <c r="D10" s="30"/>
      <c r="E10" s="28" t="s">
        <v>12</v>
      </c>
      <c r="F10" s="36"/>
      <c r="G10" s="27">
        <v>1496</v>
      </c>
      <c r="H10" s="3">
        <v>148</v>
      </c>
      <c r="I10" s="3">
        <v>303</v>
      </c>
      <c r="J10" s="3">
        <v>469</v>
      </c>
      <c r="K10" s="3">
        <v>379</v>
      </c>
      <c r="L10" s="3">
        <v>111</v>
      </c>
      <c r="M10" s="3">
        <v>44</v>
      </c>
      <c r="N10" s="3">
        <v>19</v>
      </c>
      <c r="O10" s="3">
        <v>14</v>
      </c>
      <c r="P10" s="41">
        <v>9</v>
      </c>
    </row>
    <row r="11" spans="2:16" x14ac:dyDescent="0.25">
      <c r="D11" s="67" t="s">
        <v>21</v>
      </c>
      <c r="E11" s="10" t="s">
        <v>13</v>
      </c>
      <c r="F11" s="7"/>
      <c r="G11" s="11">
        <v>64</v>
      </c>
      <c r="H11" s="13">
        <v>10</v>
      </c>
      <c r="I11" s="1">
        <v>11</v>
      </c>
      <c r="J11" s="1">
        <v>18</v>
      </c>
      <c r="K11" s="1">
        <v>13</v>
      </c>
      <c r="L11" s="1">
        <v>10</v>
      </c>
      <c r="M11" s="1">
        <v>2</v>
      </c>
      <c r="N11" s="1">
        <v>0</v>
      </c>
      <c r="O11" s="1">
        <v>0</v>
      </c>
      <c r="P11" s="16">
        <v>0</v>
      </c>
    </row>
    <row r="12" spans="2:16" x14ac:dyDescent="0.25">
      <c r="D12" s="68"/>
      <c r="E12" s="8" t="s">
        <v>14</v>
      </c>
      <c r="F12" s="9"/>
      <c r="G12" s="12">
        <v>120</v>
      </c>
      <c r="H12" s="14">
        <v>9</v>
      </c>
      <c r="I12" s="2">
        <v>22</v>
      </c>
      <c r="J12" s="2">
        <v>43</v>
      </c>
      <c r="K12" s="2">
        <v>32</v>
      </c>
      <c r="L12" s="2">
        <v>10</v>
      </c>
      <c r="M12" s="2">
        <v>2</v>
      </c>
      <c r="N12" s="2">
        <v>2</v>
      </c>
      <c r="O12" s="2">
        <v>0</v>
      </c>
      <c r="P12" s="15">
        <v>0</v>
      </c>
    </row>
    <row r="13" spans="2:16" x14ac:dyDescent="0.25">
      <c r="D13" s="68"/>
      <c r="E13" s="8" t="s">
        <v>15</v>
      </c>
      <c r="F13" s="9"/>
      <c r="G13" s="12">
        <v>417</v>
      </c>
      <c r="H13" s="14">
        <v>34</v>
      </c>
      <c r="I13" s="2">
        <v>75</v>
      </c>
      <c r="J13" s="2">
        <v>139</v>
      </c>
      <c r="K13" s="2">
        <v>108</v>
      </c>
      <c r="L13" s="2">
        <v>35</v>
      </c>
      <c r="M13" s="2">
        <v>14</v>
      </c>
      <c r="N13" s="2">
        <v>5</v>
      </c>
      <c r="O13" s="2">
        <v>5</v>
      </c>
      <c r="P13" s="15">
        <v>2</v>
      </c>
    </row>
    <row r="14" spans="2:16" x14ac:dyDescent="0.25">
      <c r="D14" s="68"/>
      <c r="E14" s="8" t="s">
        <v>16</v>
      </c>
      <c r="F14" s="9"/>
      <c r="G14" s="12">
        <v>308</v>
      </c>
      <c r="H14" s="14">
        <v>30</v>
      </c>
      <c r="I14" s="2">
        <v>66</v>
      </c>
      <c r="J14" s="2">
        <v>92</v>
      </c>
      <c r="K14" s="2">
        <v>84</v>
      </c>
      <c r="L14" s="2">
        <v>19</v>
      </c>
      <c r="M14" s="2">
        <v>9</v>
      </c>
      <c r="N14" s="2">
        <v>1</v>
      </c>
      <c r="O14" s="2">
        <v>6</v>
      </c>
      <c r="P14" s="15">
        <v>1</v>
      </c>
    </row>
    <row r="15" spans="2:16" x14ac:dyDescent="0.25">
      <c r="D15" s="68"/>
      <c r="E15" s="8" t="s">
        <v>17</v>
      </c>
      <c r="F15" s="9"/>
      <c r="G15" s="12">
        <v>220</v>
      </c>
      <c r="H15" s="14">
        <v>26</v>
      </c>
      <c r="I15" s="2">
        <v>49</v>
      </c>
      <c r="J15" s="2">
        <v>73</v>
      </c>
      <c r="K15" s="2">
        <v>45</v>
      </c>
      <c r="L15" s="2">
        <v>13</v>
      </c>
      <c r="M15" s="2">
        <v>8</v>
      </c>
      <c r="N15" s="2">
        <v>3</v>
      </c>
      <c r="O15" s="2">
        <v>1</v>
      </c>
      <c r="P15" s="15">
        <v>2</v>
      </c>
    </row>
    <row r="16" spans="2:16" x14ac:dyDescent="0.25">
      <c r="D16" s="68"/>
      <c r="E16" s="8" t="s">
        <v>18</v>
      </c>
      <c r="F16" s="9"/>
      <c r="G16" s="12">
        <v>99</v>
      </c>
      <c r="H16" s="14">
        <v>7</v>
      </c>
      <c r="I16" s="2">
        <v>22</v>
      </c>
      <c r="J16" s="2">
        <v>26</v>
      </c>
      <c r="K16" s="2">
        <v>31</v>
      </c>
      <c r="L16" s="2">
        <v>5</v>
      </c>
      <c r="M16" s="2">
        <v>2</v>
      </c>
      <c r="N16" s="2">
        <v>4</v>
      </c>
      <c r="O16" s="2">
        <v>1</v>
      </c>
      <c r="P16" s="15">
        <v>1</v>
      </c>
    </row>
    <row r="17" spans="4:16" x14ac:dyDescent="0.25">
      <c r="D17" s="68"/>
      <c r="E17" s="8" t="s">
        <v>19</v>
      </c>
      <c r="F17" s="9"/>
      <c r="G17" s="12">
        <v>48</v>
      </c>
      <c r="H17" s="14">
        <v>5</v>
      </c>
      <c r="I17" s="2">
        <v>7</v>
      </c>
      <c r="J17" s="2">
        <v>18</v>
      </c>
      <c r="K17" s="2">
        <v>14</v>
      </c>
      <c r="L17" s="2">
        <v>3</v>
      </c>
      <c r="M17" s="2">
        <v>1</v>
      </c>
      <c r="N17" s="2">
        <v>0</v>
      </c>
      <c r="O17" s="2">
        <v>0</v>
      </c>
      <c r="P17" s="15">
        <v>0</v>
      </c>
    </row>
    <row r="18" spans="4:16" x14ac:dyDescent="0.25">
      <c r="D18" s="68"/>
      <c r="E18" s="8" t="s">
        <v>20</v>
      </c>
      <c r="F18" s="9"/>
      <c r="G18" s="12">
        <v>220</v>
      </c>
      <c r="H18" s="14">
        <v>27</v>
      </c>
      <c r="I18" s="2">
        <v>51</v>
      </c>
      <c r="J18" s="2">
        <v>60</v>
      </c>
      <c r="K18" s="2">
        <v>52</v>
      </c>
      <c r="L18" s="2">
        <v>16</v>
      </c>
      <c r="M18" s="2">
        <v>6</v>
      </c>
      <c r="N18" s="2">
        <v>4</v>
      </c>
      <c r="O18" s="2">
        <v>1</v>
      </c>
      <c r="P18" s="15">
        <v>3</v>
      </c>
    </row>
    <row r="19" spans="4:16" x14ac:dyDescent="0.25">
      <c r="D19" s="67" t="s">
        <v>22</v>
      </c>
      <c r="E19" s="10" t="s">
        <v>23</v>
      </c>
      <c r="F19" s="7"/>
      <c r="G19" s="11">
        <v>327</v>
      </c>
      <c r="H19" s="13">
        <v>29</v>
      </c>
      <c r="I19" s="1">
        <v>67</v>
      </c>
      <c r="J19" s="1">
        <v>94</v>
      </c>
      <c r="K19" s="1">
        <v>82</v>
      </c>
      <c r="L19" s="1">
        <v>33</v>
      </c>
      <c r="M19" s="1">
        <v>9</v>
      </c>
      <c r="N19" s="1">
        <v>6</v>
      </c>
      <c r="O19" s="1">
        <v>5</v>
      </c>
      <c r="P19" s="16">
        <v>2</v>
      </c>
    </row>
    <row r="20" spans="4:16" x14ac:dyDescent="0.25">
      <c r="D20" s="68"/>
      <c r="E20" s="8" t="s">
        <v>24</v>
      </c>
      <c r="F20" s="9"/>
      <c r="G20" s="12">
        <v>54</v>
      </c>
      <c r="H20" s="14">
        <v>2</v>
      </c>
      <c r="I20" s="2">
        <v>13</v>
      </c>
      <c r="J20" s="2">
        <v>11</v>
      </c>
      <c r="K20" s="2">
        <v>18</v>
      </c>
      <c r="L20" s="2">
        <v>4</v>
      </c>
      <c r="M20" s="2">
        <v>4</v>
      </c>
      <c r="N20" s="2">
        <v>1</v>
      </c>
      <c r="O20" s="2">
        <v>1</v>
      </c>
      <c r="P20" s="15">
        <v>0</v>
      </c>
    </row>
    <row r="21" spans="4:16" x14ac:dyDescent="0.25">
      <c r="D21" s="68"/>
      <c r="E21" s="8" t="s">
        <v>25</v>
      </c>
      <c r="F21" s="9"/>
      <c r="G21" s="12">
        <v>273</v>
      </c>
      <c r="H21" s="14">
        <v>27</v>
      </c>
      <c r="I21" s="2">
        <v>54</v>
      </c>
      <c r="J21" s="2">
        <v>83</v>
      </c>
      <c r="K21" s="2">
        <v>64</v>
      </c>
      <c r="L21" s="2">
        <v>29</v>
      </c>
      <c r="M21" s="2">
        <v>5</v>
      </c>
      <c r="N21" s="2">
        <v>5</v>
      </c>
      <c r="O21" s="2">
        <v>4</v>
      </c>
      <c r="P21" s="15">
        <v>2</v>
      </c>
    </row>
    <row r="22" spans="4:16" x14ac:dyDescent="0.25">
      <c r="D22" s="68"/>
      <c r="E22" s="8" t="s">
        <v>26</v>
      </c>
      <c r="F22" s="9"/>
      <c r="G22" s="12">
        <v>1023</v>
      </c>
      <c r="H22" s="14">
        <v>104</v>
      </c>
      <c r="I22" s="2">
        <v>202</v>
      </c>
      <c r="J22" s="2">
        <v>321</v>
      </c>
      <c r="K22" s="2">
        <v>269</v>
      </c>
      <c r="L22" s="2">
        <v>71</v>
      </c>
      <c r="M22" s="2">
        <v>29</v>
      </c>
      <c r="N22" s="2">
        <v>12</v>
      </c>
      <c r="O22" s="2">
        <v>8</v>
      </c>
      <c r="P22" s="15">
        <v>7</v>
      </c>
    </row>
    <row r="23" spans="4:16" x14ac:dyDescent="0.25">
      <c r="D23" s="68"/>
      <c r="E23" s="8" t="s">
        <v>27</v>
      </c>
      <c r="F23" s="9"/>
      <c r="G23" s="12">
        <v>654</v>
      </c>
      <c r="H23" s="14">
        <v>66</v>
      </c>
      <c r="I23" s="2">
        <v>122</v>
      </c>
      <c r="J23" s="2">
        <v>211</v>
      </c>
      <c r="K23" s="2">
        <v>178</v>
      </c>
      <c r="L23" s="2">
        <v>44</v>
      </c>
      <c r="M23" s="2">
        <v>19</v>
      </c>
      <c r="N23" s="2">
        <v>6</v>
      </c>
      <c r="O23" s="2">
        <v>2</v>
      </c>
      <c r="P23" s="15">
        <v>6</v>
      </c>
    </row>
    <row r="24" spans="4:16" x14ac:dyDescent="0.25">
      <c r="D24" s="68"/>
      <c r="E24" s="8" t="s">
        <v>28</v>
      </c>
      <c r="F24" s="9"/>
      <c r="G24" s="12">
        <v>369</v>
      </c>
      <c r="H24" s="14">
        <v>38</v>
      </c>
      <c r="I24" s="2">
        <v>80</v>
      </c>
      <c r="J24" s="2">
        <v>110</v>
      </c>
      <c r="K24" s="2">
        <v>91</v>
      </c>
      <c r="L24" s="2">
        <v>27</v>
      </c>
      <c r="M24" s="2">
        <v>10</v>
      </c>
      <c r="N24" s="2">
        <v>6</v>
      </c>
      <c r="O24" s="2">
        <v>6</v>
      </c>
      <c r="P24" s="15">
        <v>1</v>
      </c>
    </row>
    <row r="25" spans="4:16" x14ac:dyDescent="0.25">
      <c r="D25" s="68"/>
      <c r="E25" s="8" t="s">
        <v>29</v>
      </c>
      <c r="F25" s="9"/>
      <c r="G25" s="12">
        <v>146</v>
      </c>
      <c r="H25" s="14">
        <v>15</v>
      </c>
      <c r="I25" s="2">
        <v>34</v>
      </c>
      <c r="J25" s="2">
        <v>54</v>
      </c>
      <c r="K25" s="2">
        <v>28</v>
      </c>
      <c r="L25" s="2">
        <v>7</v>
      </c>
      <c r="M25" s="2">
        <v>6</v>
      </c>
      <c r="N25" s="2">
        <v>1</v>
      </c>
      <c r="O25" s="2">
        <v>1</v>
      </c>
      <c r="P25" s="15">
        <v>0</v>
      </c>
    </row>
    <row r="26" spans="4:16" x14ac:dyDescent="0.25">
      <c r="D26" s="67" t="s">
        <v>30</v>
      </c>
      <c r="E26" s="10" t="s">
        <v>31</v>
      </c>
      <c r="F26" s="7"/>
      <c r="G26" s="11">
        <v>750</v>
      </c>
      <c r="H26" s="13">
        <v>52</v>
      </c>
      <c r="I26" s="1">
        <v>149</v>
      </c>
      <c r="J26" s="1">
        <v>237</v>
      </c>
      <c r="K26" s="1">
        <v>198</v>
      </c>
      <c r="L26" s="1">
        <v>60</v>
      </c>
      <c r="M26" s="1">
        <v>26</v>
      </c>
      <c r="N26" s="1">
        <v>17</v>
      </c>
      <c r="O26" s="1">
        <v>7</v>
      </c>
      <c r="P26" s="16">
        <v>4</v>
      </c>
    </row>
    <row r="27" spans="4:16" x14ac:dyDescent="0.25">
      <c r="D27" s="68"/>
      <c r="E27" s="8" t="s">
        <v>32</v>
      </c>
      <c r="F27" s="9"/>
      <c r="G27" s="12">
        <v>746</v>
      </c>
      <c r="H27" s="14">
        <v>96</v>
      </c>
      <c r="I27" s="2">
        <v>154</v>
      </c>
      <c r="J27" s="2">
        <v>232</v>
      </c>
      <c r="K27" s="2">
        <v>181</v>
      </c>
      <c r="L27" s="2">
        <v>51</v>
      </c>
      <c r="M27" s="2">
        <v>18</v>
      </c>
      <c r="N27" s="2">
        <v>2</v>
      </c>
      <c r="O27" s="2">
        <v>7</v>
      </c>
      <c r="P27" s="15">
        <v>5</v>
      </c>
    </row>
    <row r="28" spans="4:16" x14ac:dyDescent="0.25">
      <c r="D28" s="67" t="s">
        <v>33</v>
      </c>
      <c r="E28" s="10" t="s">
        <v>34</v>
      </c>
      <c r="F28" s="7"/>
      <c r="G28" s="11">
        <v>1182</v>
      </c>
      <c r="H28" s="13">
        <v>114</v>
      </c>
      <c r="I28" s="1">
        <v>237</v>
      </c>
      <c r="J28" s="1">
        <v>370</v>
      </c>
      <c r="K28" s="1">
        <v>297</v>
      </c>
      <c r="L28" s="1">
        <v>92</v>
      </c>
      <c r="M28" s="1">
        <v>36</v>
      </c>
      <c r="N28" s="1">
        <v>18</v>
      </c>
      <c r="O28" s="1">
        <v>10</v>
      </c>
      <c r="P28" s="16">
        <v>8</v>
      </c>
    </row>
    <row r="29" spans="4:16" x14ac:dyDescent="0.25">
      <c r="D29" s="68"/>
      <c r="E29" s="8" t="s">
        <v>35</v>
      </c>
      <c r="F29" s="9"/>
      <c r="G29" s="12">
        <v>137</v>
      </c>
      <c r="H29" s="14">
        <v>17</v>
      </c>
      <c r="I29" s="2">
        <v>32</v>
      </c>
      <c r="J29" s="2">
        <v>40</v>
      </c>
      <c r="K29" s="2">
        <v>34</v>
      </c>
      <c r="L29" s="2">
        <v>10</v>
      </c>
      <c r="M29" s="2">
        <v>3</v>
      </c>
      <c r="N29" s="2">
        <v>0</v>
      </c>
      <c r="O29" s="2">
        <v>1</v>
      </c>
      <c r="P29" s="15">
        <v>0</v>
      </c>
    </row>
    <row r="30" spans="4:16" x14ac:dyDescent="0.25">
      <c r="D30" s="68"/>
      <c r="E30" s="8" t="s">
        <v>36</v>
      </c>
      <c r="F30" s="9"/>
      <c r="G30" s="12">
        <v>129</v>
      </c>
      <c r="H30" s="14">
        <v>11</v>
      </c>
      <c r="I30" s="2">
        <v>21</v>
      </c>
      <c r="J30" s="2">
        <v>46</v>
      </c>
      <c r="K30" s="2">
        <v>38</v>
      </c>
      <c r="L30" s="2">
        <v>8</v>
      </c>
      <c r="M30" s="2">
        <v>2</v>
      </c>
      <c r="N30" s="2">
        <v>1</v>
      </c>
      <c r="O30" s="2">
        <v>1</v>
      </c>
      <c r="P30" s="15">
        <v>1</v>
      </c>
    </row>
    <row r="31" spans="4:16" x14ac:dyDescent="0.25">
      <c r="D31" s="68"/>
      <c r="E31" s="8" t="s">
        <v>37</v>
      </c>
      <c r="F31" s="9"/>
      <c r="G31" s="12">
        <v>5</v>
      </c>
      <c r="H31" s="14">
        <v>2</v>
      </c>
      <c r="I31" s="2">
        <v>0</v>
      </c>
      <c r="J31" s="2">
        <v>0</v>
      </c>
      <c r="K31" s="2">
        <v>2</v>
      </c>
      <c r="L31" s="2">
        <v>0</v>
      </c>
      <c r="M31" s="2">
        <v>1</v>
      </c>
      <c r="N31" s="2">
        <v>0</v>
      </c>
      <c r="O31" s="2">
        <v>0</v>
      </c>
      <c r="P31" s="15">
        <v>0</v>
      </c>
    </row>
    <row r="32" spans="4:16" x14ac:dyDescent="0.25">
      <c r="D32" s="68"/>
      <c r="E32" s="8" t="s">
        <v>38</v>
      </c>
      <c r="F32" s="9"/>
      <c r="G32" s="12">
        <v>43</v>
      </c>
      <c r="H32" s="14">
        <v>4</v>
      </c>
      <c r="I32" s="2">
        <v>13</v>
      </c>
      <c r="J32" s="2">
        <v>13</v>
      </c>
      <c r="K32" s="2">
        <v>8</v>
      </c>
      <c r="L32" s="2">
        <v>1</v>
      </c>
      <c r="M32" s="2">
        <v>2</v>
      </c>
      <c r="N32" s="2">
        <v>0</v>
      </c>
      <c r="O32" s="2">
        <v>2</v>
      </c>
      <c r="P32" s="15">
        <v>0</v>
      </c>
    </row>
    <row r="33" spans="4:16" x14ac:dyDescent="0.25">
      <c r="D33" s="68"/>
      <c r="E33" s="8" t="s">
        <v>39</v>
      </c>
      <c r="F33" s="9"/>
      <c r="G33" s="12">
        <v>0</v>
      </c>
      <c r="H33" s="14">
        <v>0</v>
      </c>
      <c r="I33" s="2">
        <v>0</v>
      </c>
      <c r="J33" s="2">
        <v>0</v>
      </c>
      <c r="K33" s="2">
        <v>0</v>
      </c>
      <c r="L33" s="2">
        <v>0</v>
      </c>
      <c r="M33" s="2">
        <v>0</v>
      </c>
      <c r="N33" s="2">
        <v>0</v>
      </c>
      <c r="O33" s="2">
        <v>0</v>
      </c>
      <c r="P33" s="15">
        <v>0</v>
      </c>
    </row>
    <row r="34" spans="4:16" x14ac:dyDescent="0.25">
      <c r="D34" s="67" t="s">
        <v>40</v>
      </c>
      <c r="E34" s="10" t="s">
        <v>41</v>
      </c>
      <c r="F34" s="7"/>
      <c r="G34" s="11">
        <v>750</v>
      </c>
      <c r="H34" s="13">
        <v>52</v>
      </c>
      <c r="I34" s="1">
        <v>149</v>
      </c>
      <c r="J34" s="1">
        <v>237</v>
      </c>
      <c r="K34" s="1">
        <v>198</v>
      </c>
      <c r="L34" s="1">
        <v>60</v>
      </c>
      <c r="M34" s="1">
        <v>26</v>
      </c>
      <c r="N34" s="1">
        <v>17</v>
      </c>
      <c r="O34" s="1">
        <v>7</v>
      </c>
      <c r="P34" s="16">
        <v>4</v>
      </c>
    </row>
    <row r="35" spans="4:16" x14ac:dyDescent="0.25">
      <c r="D35" s="68"/>
      <c r="E35" s="8" t="s">
        <v>34</v>
      </c>
      <c r="F35" s="9"/>
      <c r="G35" s="12">
        <v>588</v>
      </c>
      <c r="H35" s="14">
        <v>40</v>
      </c>
      <c r="I35" s="2">
        <v>117</v>
      </c>
      <c r="J35" s="2">
        <v>184</v>
      </c>
      <c r="K35" s="2">
        <v>154</v>
      </c>
      <c r="L35" s="2">
        <v>50</v>
      </c>
      <c r="M35" s="2">
        <v>21</v>
      </c>
      <c r="N35" s="2">
        <v>16</v>
      </c>
      <c r="O35" s="2">
        <v>3</v>
      </c>
      <c r="P35" s="15">
        <v>3</v>
      </c>
    </row>
    <row r="36" spans="4:16" x14ac:dyDescent="0.25">
      <c r="D36" s="68"/>
      <c r="E36" s="8" t="s">
        <v>35</v>
      </c>
      <c r="F36" s="9"/>
      <c r="G36" s="12">
        <v>72</v>
      </c>
      <c r="H36" s="14">
        <v>7</v>
      </c>
      <c r="I36" s="2">
        <v>14</v>
      </c>
      <c r="J36" s="2">
        <v>25</v>
      </c>
      <c r="K36" s="2">
        <v>18</v>
      </c>
      <c r="L36" s="2">
        <v>4</v>
      </c>
      <c r="M36" s="2">
        <v>3</v>
      </c>
      <c r="N36" s="2">
        <v>0</v>
      </c>
      <c r="O36" s="2">
        <v>1</v>
      </c>
      <c r="P36" s="15">
        <v>0</v>
      </c>
    </row>
    <row r="37" spans="4:16" x14ac:dyDescent="0.25">
      <c r="D37" s="68"/>
      <c r="E37" s="8" t="s">
        <v>36</v>
      </c>
      <c r="F37" s="9"/>
      <c r="G37" s="12">
        <v>62</v>
      </c>
      <c r="H37" s="14">
        <v>3</v>
      </c>
      <c r="I37" s="2">
        <v>11</v>
      </c>
      <c r="J37" s="2">
        <v>20</v>
      </c>
      <c r="K37" s="2">
        <v>19</v>
      </c>
      <c r="L37" s="2">
        <v>5</v>
      </c>
      <c r="M37" s="2">
        <v>1</v>
      </c>
      <c r="N37" s="2">
        <v>1</v>
      </c>
      <c r="O37" s="2">
        <v>1</v>
      </c>
      <c r="P37" s="15">
        <v>1</v>
      </c>
    </row>
    <row r="38" spans="4:16" x14ac:dyDescent="0.25">
      <c r="D38" s="68"/>
      <c r="E38" s="8" t="s">
        <v>38</v>
      </c>
      <c r="F38" s="9"/>
      <c r="G38" s="12">
        <v>25</v>
      </c>
      <c r="H38" s="14">
        <v>2</v>
      </c>
      <c r="I38" s="2">
        <v>7</v>
      </c>
      <c r="J38" s="2">
        <v>8</v>
      </c>
      <c r="K38" s="2">
        <v>5</v>
      </c>
      <c r="L38" s="2">
        <v>1</v>
      </c>
      <c r="M38" s="2">
        <v>0</v>
      </c>
      <c r="N38" s="2">
        <v>0</v>
      </c>
      <c r="O38" s="2">
        <v>2</v>
      </c>
      <c r="P38" s="15">
        <v>0</v>
      </c>
    </row>
    <row r="39" spans="4:16" x14ac:dyDescent="0.25">
      <c r="D39" s="68"/>
      <c r="E39" s="8" t="s">
        <v>37</v>
      </c>
      <c r="F39" s="9"/>
      <c r="G39" s="12">
        <v>3</v>
      </c>
      <c r="H39" s="14">
        <v>0</v>
      </c>
      <c r="I39" s="2">
        <v>0</v>
      </c>
      <c r="J39" s="2">
        <v>0</v>
      </c>
      <c r="K39" s="2">
        <v>2</v>
      </c>
      <c r="L39" s="2">
        <v>0</v>
      </c>
      <c r="M39" s="2">
        <v>1</v>
      </c>
      <c r="N39" s="2">
        <v>0</v>
      </c>
      <c r="O39" s="2">
        <v>0</v>
      </c>
      <c r="P39" s="15">
        <v>0</v>
      </c>
    </row>
    <row r="40" spans="4:16" x14ac:dyDescent="0.25">
      <c r="D40" s="68"/>
      <c r="E40" s="8" t="s">
        <v>39</v>
      </c>
      <c r="F40" s="9"/>
      <c r="G40" s="12">
        <v>0</v>
      </c>
      <c r="H40" s="14">
        <v>0</v>
      </c>
      <c r="I40" s="2">
        <v>0</v>
      </c>
      <c r="J40" s="2">
        <v>0</v>
      </c>
      <c r="K40" s="2">
        <v>0</v>
      </c>
      <c r="L40" s="2">
        <v>0</v>
      </c>
      <c r="M40" s="2">
        <v>0</v>
      </c>
      <c r="N40" s="2">
        <v>0</v>
      </c>
      <c r="O40" s="2">
        <v>0</v>
      </c>
      <c r="P40" s="15">
        <v>0</v>
      </c>
    </row>
    <row r="41" spans="4:16" x14ac:dyDescent="0.25">
      <c r="D41" s="68"/>
      <c r="E41" s="8" t="s">
        <v>42</v>
      </c>
      <c r="F41" s="9"/>
      <c r="G41" s="12">
        <v>746</v>
      </c>
      <c r="H41" s="14">
        <v>96</v>
      </c>
      <c r="I41" s="2">
        <v>154</v>
      </c>
      <c r="J41" s="2">
        <v>232</v>
      </c>
      <c r="K41" s="2">
        <v>181</v>
      </c>
      <c r="L41" s="2">
        <v>51</v>
      </c>
      <c r="M41" s="2">
        <v>18</v>
      </c>
      <c r="N41" s="2">
        <v>2</v>
      </c>
      <c r="O41" s="2">
        <v>7</v>
      </c>
      <c r="P41" s="15">
        <v>5</v>
      </c>
    </row>
    <row r="42" spans="4:16" x14ac:dyDescent="0.25">
      <c r="D42" s="68"/>
      <c r="E42" s="8" t="s">
        <v>34</v>
      </c>
      <c r="F42" s="9"/>
      <c r="G42" s="12">
        <v>594</v>
      </c>
      <c r="H42" s="14">
        <v>74</v>
      </c>
      <c r="I42" s="2">
        <v>120</v>
      </c>
      <c r="J42" s="2">
        <v>186</v>
      </c>
      <c r="K42" s="2">
        <v>143</v>
      </c>
      <c r="L42" s="2">
        <v>42</v>
      </c>
      <c r="M42" s="2">
        <v>15</v>
      </c>
      <c r="N42" s="2">
        <v>2</v>
      </c>
      <c r="O42" s="2">
        <v>7</v>
      </c>
      <c r="P42" s="15">
        <v>5</v>
      </c>
    </row>
    <row r="43" spans="4:16" x14ac:dyDescent="0.25">
      <c r="D43" s="68"/>
      <c r="E43" s="8" t="s">
        <v>35</v>
      </c>
      <c r="F43" s="9"/>
      <c r="G43" s="12">
        <v>65</v>
      </c>
      <c r="H43" s="14">
        <v>10</v>
      </c>
      <c r="I43" s="2">
        <v>18</v>
      </c>
      <c r="J43" s="2">
        <v>15</v>
      </c>
      <c r="K43" s="2">
        <v>16</v>
      </c>
      <c r="L43" s="2">
        <v>6</v>
      </c>
      <c r="M43" s="2">
        <v>0</v>
      </c>
      <c r="N43" s="2">
        <v>0</v>
      </c>
      <c r="O43" s="2">
        <v>0</v>
      </c>
      <c r="P43" s="15">
        <v>0</v>
      </c>
    </row>
    <row r="44" spans="4:16" x14ac:dyDescent="0.25">
      <c r="D44" s="68"/>
      <c r="E44" s="8" t="s">
        <v>36</v>
      </c>
      <c r="F44" s="9"/>
      <c r="G44" s="12">
        <v>67</v>
      </c>
      <c r="H44" s="14">
        <v>8</v>
      </c>
      <c r="I44" s="2">
        <v>10</v>
      </c>
      <c r="J44" s="2">
        <v>26</v>
      </c>
      <c r="K44" s="2">
        <v>19</v>
      </c>
      <c r="L44" s="2">
        <v>3</v>
      </c>
      <c r="M44" s="2">
        <v>1</v>
      </c>
      <c r="N44" s="2">
        <v>0</v>
      </c>
      <c r="O44" s="2">
        <v>0</v>
      </c>
      <c r="P44" s="15">
        <v>0</v>
      </c>
    </row>
    <row r="45" spans="4:16" x14ac:dyDescent="0.25">
      <c r="D45" s="68"/>
      <c r="E45" s="8" t="s">
        <v>38</v>
      </c>
      <c r="F45" s="9"/>
      <c r="G45" s="12">
        <v>18</v>
      </c>
      <c r="H45" s="14">
        <v>2</v>
      </c>
      <c r="I45" s="2">
        <v>6</v>
      </c>
      <c r="J45" s="2">
        <v>5</v>
      </c>
      <c r="K45" s="2">
        <v>3</v>
      </c>
      <c r="L45" s="2">
        <v>0</v>
      </c>
      <c r="M45" s="2">
        <v>2</v>
      </c>
      <c r="N45" s="2">
        <v>0</v>
      </c>
      <c r="O45" s="2">
        <v>0</v>
      </c>
      <c r="P45" s="15">
        <v>0</v>
      </c>
    </row>
    <row r="46" spans="4:16" x14ac:dyDescent="0.25">
      <c r="D46" s="68"/>
      <c r="E46" s="8" t="s">
        <v>37</v>
      </c>
      <c r="F46" s="9"/>
      <c r="G46" s="12">
        <v>2</v>
      </c>
      <c r="H46" s="14">
        <v>2</v>
      </c>
      <c r="I46" s="2">
        <v>0</v>
      </c>
      <c r="J46" s="2">
        <v>0</v>
      </c>
      <c r="K46" s="2">
        <v>0</v>
      </c>
      <c r="L46" s="2">
        <v>0</v>
      </c>
      <c r="M46" s="2">
        <v>0</v>
      </c>
      <c r="N46" s="2">
        <v>0</v>
      </c>
      <c r="O46" s="2">
        <v>0</v>
      </c>
      <c r="P46" s="15">
        <v>0</v>
      </c>
    </row>
    <row r="47" spans="4:16" x14ac:dyDescent="0.25">
      <c r="D47" s="68"/>
      <c r="E47" s="8" t="s">
        <v>39</v>
      </c>
      <c r="F47" s="9"/>
      <c r="G47" s="12">
        <v>0</v>
      </c>
      <c r="H47" s="14">
        <v>0</v>
      </c>
      <c r="I47" s="2">
        <v>0</v>
      </c>
      <c r="J47" s="2">
        <v>0</v>
      </c>
      <c r="K47" s="2">
        <v>0</v>
      </c>
      <c r="L47" s="2">
        <v>0</v>
      </c>
      <c r="M47" s="2">
        <v>0</v>
      </c>
      <c r="N47" s="2">
        <v>0</v>
      </c>
      <c r="O47" s="2">
        <v>0</v>
      </c>
      <c r="P47" s="15">
        <v>0</v>
      </c>
    </row>
    <row r="48" spans="4:16" x14ac:dyDescent="0.25">
      <c r="D48" s="67" t="s">
        <v>43</v>
      </c>
      <c r="E48" s="10" t="s">
        <v>44</v>
      </c>
      <c r="F48" s="7"/>
      <c r="G48" s="11">
        <v>309</v>
      </c>
      <c r="H48" s="13">
        <v>32</v>
      </c>
      <c r="I48" s="1">
        <v>66</v>
      </c>
      <c r="J48" s="1">
        <v>99</v>
      </c>
      <c r="K48" s="1">
        <v>80</v>
      </c>
      <c r="L48" s="1">
        <v>19</v>
      </c>
      <c r="M48" s="1">
        <v>7</v>
      </c>
      <c r="N48" s="1">
        <v>1</v>
      </c>
      <c r="O48" s="1">
        <v>4</v>
      </c>
      <c r="P48" s="16">
        <v>1</v>
      </c>
    </row>
    <row r="49" spans="4:16" x14ac:dyDescent="0.25">
      <c r="D49" s="68"/>
      <c r="E49" s="8" t="s">
        <v>45</v>
      </c>
      <c r="F49" s="9"/>
      <c r="G49" s="12">
        <v>149</v>
      </c>
      <c r="H49" s="14">
        <v>19</v>
      </c>
      <c r="I49" s="2">
        <v>31</v>
      </c>
      <c r="J49" s="2">
        <v>53</v>
      </c>
      <c r="K49" s="2">
        <v>33</v>
      </c>
      <c r="L49" s="2">
        <v>9</v>
      </c>
      <c r="M49" s="2">
        <v>2</v>
      </c>
      <c r="N49" s="2">
        <v>0</v>
      </c>
      <c r="O49" s="2">
        <v>1</v>
      </c>
      <c r="P49" s="15">
        <v>1</v>
      </c>
    </row>
    <row r="50" spans="4:16" x14ac:dyDescent="0.25">
      <c r="D50" s="68"/>
      <c r="E50" s="8" t="s">
        <v>46</v>
      </c>
      <c r="F50" s="9"/>
      <c r="G50" s="12">
        <v>160</v>
      </c>
      <c r="H50" s="14">
        <v>13</v>
      </c>
      <c r="I50" s="2">
        <v>35</v>
      </c>
      <c r="J50" s="2">
        <v>46</v>
      </c>
      <c r="K50" s="2">
        <v>47</v>
      </c>
      <c r="L50" s="2">
        <v>10</v>
      </c>
      <c r="M50" s="2">
        <v>5</v>
      </c>
      <c r="N50" s="2">
        <v>1</v>
      </c>
      <c r="O50" s="2">
        <v>3</v>
      </c>
      <c r="P50" s="15">
        <v>0</v>
      </c>
    </row>
    <row r="51" spans="4:16" x14ac:dyDescent="0.25">
      <c r="D51" s="68"/>
      <c r="E51" s="8" t="s">
        <v>47</v>
      </c>
      <c r="F51" s="9"/>
      <c r="G51" s="12">
        <v>1182</v>
      </c>
      <c r="H51" s="14">
        <v>114</v>
      </c>
      <c r="I51" s="2">
        <v>237</v>
      </c>
      <c r="J51" s="2">
        <v>370</v>
      </c>
      <c r="K51" s="2">
        <v>297</v>
      </c>
      <c r="L51" s="2">
        <v>92</v>
      </c>
      <c r="M51" s="2">
        <v>36</v>
      </c>
      <c r="N51" s="2">
        <v>18</v>
      </c>
      <c r="O51" s="2">
        <v>10</v>
      </c>
      <c r="P51" s="15">
        <v>8</v>
      </c>
    </row>
    <row r="52" spans="4:16" x14ac:dyDescent="0.25">
      <c r="D52" s="68"/>
      <c r="E52" s="8" t="s">
        <v>48</v>
      </c>
      <c r="F52" s="9"/>
      <c r="G52" s="12">
        <v>175</v>
      </c>
      <c r="H52" s="14">
        <v>25</v>
      </c>
      <c r="I52" s="2">
        <v>39</v>
      </c>
      <c r="J52" s="2">
        <v>49</v>
      </c>
      <c r="K52" s="2">
        <v>41</v>
      </c>
      <c r="L52" s="2">
        <v>13</v>
      </c>
      <c r="M52" s="2">
        <v>0</v>
      </c>
      <c r="N52" s="2">
        <v>3</v>
      </c>
      <c r="O52" s="2">
        <v>4</v>
      </c>
      <c r="P52" s="15">
        <v>1</v>
      </c>
    </row>
    <row r="53" spans="4:16" x14ac:dyDescent="0.25">
      <c r="D53" s="68"/>
      <c r="E53" s="8" t="s">
        <v>49</v>
      </c>
      <c r="F53" s="9"/>
      <c r="G53" s="12">
        <v>169</v>
      </c>
      <c r="H53" s="14">
        <v>25</v>
      </c>
      <c r="I53" s="2">
        <v>41</v>
      </c>
      <c r="J53" s="2">
        <v>59</v>
      </c>
      <c r="K53" s="2">
        <v>30</v>
      </c>
      <c r="L53" s="2">
        <v>8</v>
      </c>
      <c r="M53" s="2">
        <v>3</v>
      </c>
      <c r="N53" s="2">
        <v>1</v>
      </c>
      <c r="O53" s="2">
        <v>1</v>
      </c>
      <c r="P53" s="15">
        <v>1</v>
      </c>
    </row>
    <row r="54" spans="4:16" x14ac:dyDescent="0.25">
      <c r="D54" s="68"/>
      <c r="E54" s="8" t="s">
        <v>50</v>
      </c>
      <c r="F54" s="9"/>
      <c r="G54" s="12">
        <v>176</v>
      </c>
      <c r="H54" s="14">
        <v>19</v>
      </c>
      <c r="I54" s="2">
        <v>42</v>
      </c>
      <c r="J54" s="2">
        <v>51</v>
      </c>
      <c r="K54" s="2">
        <v>51</v>
      </c>
      <c r="L54" s="2">
        <v>7</v>
      </c>
      <c r="M54" s="2">
        <v>5</v>
      </c>
      <c r="N54" s="2">
        <v>0</v>
      </c>
      <c r="O54" s="2">
        <v>0</v>
      </c>
      <c r="P54" s="15">
        <v>1</v>
      </c>
    </row>
    <row r="55" spans="4:16" x14ac:dyDescent="0.25">
      <c r="D55" s="68"/>
      <c r="E55" s="8" t="s">
        <v>51</v>
      </c>
      <c r="F55" s="9"/>
      <c r="G55" s="12">
        <v>183</v>
      </c>
      <c r="H55" s="14">
        <v>16</v>
      </c>
      <c r="I55" s="2">
        <v>37</v>
      </c>
      <c r="J55" s="2">
        <v>56</v>
      </c>
      <c r="K55" s="2">
        <v>51</v>
      </c>
      <c r="L55" s="2">
        <v>12</v>
      </c>
      <c r="M55" s="2">
        <v>4</v>
      </c>
      <c r="N55" s="2">
        <v>2</v>
      </c>
      <c r="O55" s="2">
        <v>2</v>
      </c>
      <c r="P55" s="15">
        <v>3</v>
      </c>
    </row>
    <row r="56" spans="4:16" x14ac:dyDescent="0.25">
      <c r="D56" s="68"/>
      <c r="E56" s="8" t="s">
        <v>52</v>
      </c>
      <c r="F56" s="9"/>
      <c r="G56" s="12">
        <v>230</v>
      </c>
      <c r="H56" s="14">
        <v>10</v>
      </c>
      <c r="I56" s="2">
        <v>39</v>
      </c>
      <c r="J56" s="2">
        <v>75</v>
      </c>
      <c r="K56" s="2">
        <v>65</v>
      </c>
      <c r="L56" s="2">
        <v>21</v>
      </c>
      <c r="M56" s="2">
        <v>11</v>
      </c>
      <c r="N56" s="2">
        <v>6</v>
      </c>
      <c r="O56" s="2">
        <v>1</v>
      </c>
      <c r="P56" s="15">
        <v>2</v>
      </c>
    </row>
    <row r="57" spans="4:16" x14ac:dyDescent="0.25">
      <c r="D57" s="68"/>
      <c r="E57" s="8" t="s">
        <v>53</v>
      </c>
      <c r="F57" s="9"/>
      <c r="G57" s="12">
        <v>249</v>
      </c>
      <c r="H57" s="14">
        <v>19</v>
      </c>
      <c r="I57" s="2">
        <v>39</v>
      </c>
      <c r="J57" s="2">
        <v>80</v>
      </c>
      <c r="K57" s="2">
        <v>59</v>
      </c>
      <c r="L57" s="2">
        <v>31</v>
      </c>
      <c r="M57" s="2">
        <v>13</v>
      </c>
      <c r="N57" s="2">
        <v>6</v>
      </c>
      <c r="O57" s="2">
        <v>2</v>
      </c>
      <c r="P57" s="15">
        <v>0</v>
      </c>
    </row>
    <row r="58" spans="4:16" x14ac:dyDescent="0.25">
      <c r="D58" s="68"/>
      <c r="E58" s="8" t="s">
        <v>37</v>
      </c>
      <c r="F58" s="9"/>
      <c r="G58" s="12">
        <v>5</v>
      </c>
      <c r="H58" s="14">
        <v>2</v>
      </c>
      <c r="I58" s="2">
        <v>0</v>
      </c>
      <c r="J58" s="2">
        <v>0</v>
      </c>
      <c r="K58" s="2">
        <v>2</v>
      </c>
      <c r="L58" s="2">
        <v>0</v>
      </c>
      <c r="M58" s="2">
        <v>1</v>
      </c>
      <c r="N58" s="2">
        <v>0</v>
      </c>
      <c r="O58" s="2">
        <v>0</v>
      </c>
      <c r="P58" s="15">
        <v>0</v>
      </c>
    </row>
    <row r="59" spans="4:16" x14ac:dyDescent="0.25">
      <c r="D59" s="69"/>
      <c r="E59" s="35" t="s">
        <v>39</v>
      </c>
      <c r="F59" s="31"/>
      <c r="G59" s="25">
        <v>0</v>
      </c>
      <c r="H59" s="39">
        <v>0</v>
      </c>
      <c r="I59" s="6">
        <v>0</v>
      </c>
      <c r="J59" s="6">
        <v>0</v>
      </c>
      <c r="K59" s="6">
        <v>0</v>
      </c>
      <c r="L59" s="6">
        <v>0</v>
      </c>
      <c r="M59" s="6">
        <v>0</v>
      </c>
      <c r="N59" s="6">
        <v>0</v>
      </c>
      <c r="O59" s="6">
        <v>0</v>
      </c>
      <c r="P59" s="40">
        <v>0</v>
      </c>
    </row>
  </sheetData>
  <mergeCells count="7">
    <mergeCell ref="D34:D47"/>
    <mergeCell ref="D48:D59"/>
    <mergeCell ref="D8:F9"/>
    <mergeCell ref="D11:D18"/>
    <mergeCell ref="D19:D25"/>
    <mergeCell ref="D26:D27"/>
    <mergeCell ref="D28:D33"/>
  </mergeCells>
  <phoneticPr fontId="4"/>
  <pageMargins left="0.7" right="0.7" top="0.75" bottom="0.75" header="0.3" footer="0.3"/>
  <pageSetup paperSize="9" scale="63" pageOrder="overThenDown" orientation="landscape"/>
  <headerFooter>
    <oddFooter>&amp;CN(67)</oddFooter>
  </headerFooter>
  <rowBreaks count="1" manualBreakCount="1">
    <brk id="59" max="16383" man="1"/>
  </rowBreaks>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4:P59"/>
  <sheetViews>
    <sheetView workbookViewId="0"/>
  </sheetViews>
  <sheetFormatPr defaultColWidth="8.8984375" defaultRowHeight="12.6" x14ac:dyDescent="0.25"/>
  <cols>
    <col min="1" max="1" width="3.59765625" style="24" customWidth="1"/>
    <col min="2" max="2" width="4.59765625" style="24" customWidth="1"/>
    <col min="3" max="4" width="7.59765625" style="24" customWidth="1"/>
    <col min="5" max="5" width="16.59765625" style="24" customWidth="1"/>
    <col min="6" max="6" width="5.59765625" style="24" customWidth="1"/>
    <col min="7" max="16" width="8.59765625" style="24" customWidth="1"/>
    <col min="17" max="16384" width="8.8984375" style="24"/>
  </cols>
  <sheetData>
    <row r="4" spans="2:16" x14ac:dyDescent="0.25">
      <c r="B4" s="32" t="str">
        <f xml:space="preserve"> HYPERLINK("#'目次'!B74", "[68]")</f>
        <v>[68]</v>
      </c>
      <c r="C4" s="19" t="s">
        <v>771</v>
      </c>
    </row>
    <row r="7" spans="2:16" x14ac:dyDescent="0.25">
      <c r="C7" s="19" t="s">
        <v>11</v>
      </c>
    </row>
    <row r="8" spans="2:16" ht="25.2" x14ac:dyDescent="0.25">
      <c r="D8" s="63"/>
      <c r="E8" s="64"/>
      <c r="F8" s="64"/>
      <c r="G8" s="38" t="s">
        <v>12</v>
      </c>
      <c r="H8" s="33" t="s">
        <v>763</v>
      </c>
      <c r="I8" s="5" t="s">
        <v>764</v>
      </c>
      <c r="J8" s="5" t="s">
        <v>765</v>
      </c>
      <c r="K8" s="5" t="s">
        <v>766</v>
      </c>
      <c r="L8" s="5" t="s">
        <v>767</v>
      </c>
      <c r="M8" s="5" t="s">
        <v>768</v>
      </c>
      <c r="N8" s="5" t="s">
        <v>769</v>
      </c>
      <c r="O8" s="5" t="s">
        <v>639</v>
      </c>
      <c r="P8" s="29" t="s">
        <v>231</v>
      </c>
    </row>
    <row r="9" spans="2:16" x14ac:dyDescent="0.25">
      <c r="D9" s="65"/>
      <c r="E9" s="66"/>
      <c r="F9" s="66"/>
      <c r="G9" s="37"/>
      <c r="H9" s="34"/>
      <c r="I9" s="4"/>
      <c r="J9" s="4"/>
      <c r="K9" s="4"/>
      <c r="L9" s="4"/>
      <c r="M9" s="4"/>
      <c r="N9" s="4"/>
      <c r="O9" s="4"/>
      <c r="P9" s="26"/>
    </row>
    <row r="10" spans="2:16" x14ac:dyDescent="0.25">
      <c r="D10" s="30"/>
      <c r="E10" s="28" t="s">
        <v>12</v>
      </c>
      <c r="F10" s="36"/>
      <c r="G10" s="27">
        <v>1496</v>
      </c>
      <c r="H10" s="3">
        <v>50</v>
      </c>
      <c r="I10" s="3">
        <v>108</v>
      </c>
      <c r="J10" s="3">
        <v>273</v>
      </c>
      <c r="K10" s="3">
        <v>429</v>
      </c>
      <c r="L10" s="3">
        <v>270</v>
      </c>
      <c r="M10" s="3">
        <v>172</v>
      </c>
      <c r="N10" s="3">
        <v>148</v>
      </c>
      <c r="O10" s="3">
        <v>35</v>
      </c>
      <c r="P10" s="41">
        <v>11</v>
      </c>
    </row>
    <row r="11" spans="2:16" x14ac:dyDescent="0.25">
      <c r="D11" s="67" t="s">
        <v>21</v>
      </c>
      <c r="E11" s="10" t="s">
        <v>13</v>
      </c>
      <c r="F11" s="7"/>
      <c r="G11" s="11">
        <v>64</v>
      </c>
      <c r="H11" s="13">
        <v>4</v>
      </c>
      <c r="I11" s="1">
        <v>7</v>
      </c>
      <c r="J11" s="1">
        <v>8</v>
      </c>
      <c r="K11" s="1">
        <v>18</v>
      </c>
      <c r="L11" s="1">
        <v>12</v>
      </c>
      <c r="M11" s="1">
        <v>13</v>
      </c>
      <c r="N11" s="1">
        <v>2</v>
      </c>
      <c r="O11" s="1">
        <v>0</v>
      </c>
      <c r="P11" s="16">
        <v>0</v>
      </c>
    </row>
    <row r="12" spans="2:16" x14ac:dyDescent="0.25">
      <c r="D12" s="68"/>
      <c r="E12" s="8" t="s">
        <v>14</v>
      </c>
      <c r="F12" s="9"/>
      <c r="G12" s="12">
        <v>120</v>
      </c>
      <c r="H12" s="14">
        <v>1</v>
      </c>
      <c r="I12" s="2">
        <v>8</v>
      </c>
      <c r="J12" s="2">
        <v>31</v>
      </c>
      <c r="K12" s="2">
        <v>33</v>
      </c>
      <c r="L12" s="2">
        <v>21</v>
      </c>
      <c r="M12" s="2">
        <v>10</v>
      </c>
      <c r="N12" s="2">
        <v>14</v>
      </c>
      <c r="O12" s="2">
        <v>1</v>
      </c>
      <c r="P12" s="15">
        <v>1</v>
      </c>
    </row>
    <row r="13" spans="2:16" x14ac:dyDescent="0.25">
      <c r="D13" s="68"/>
      <c r="E13" s="8" t="s">
        <v>15</v>
      </c>
      <c r="F13" s="9"/>
      <c r="G13" s="12">
        <v>417</v>
      </c>
      <c r="H13" s="14">
        <v>15</v>
      </c>
      <c r="I13" s="2">
        <v>33</v>
      </c>
      <c r="J13" s="2">
        <v>66</v>
      </c>
      <c r="K13" s="2">
        <v>121</v>
      </c>
      <c r="L13" s="2">
        <v>75</v>
      </c>
      <c r="M13" s="2">
        <v>50</v>
      </c>
      <c r="N13" s="2">
        <v>46</v>
      </c>
      <c r="O13" s="2">
        <v>10</v>
      </c>
      <c r="P13" s="15">
        <v>1</v>
      </c>
    </row>
    <row r="14" spans="2:16" x14ac:dyDescent="0.25">
      <c r="D14" s="68"/>
      <c r="E14" s="8" t="s">
        <v>16</v>
      </c>
      <c r="F14" s="9"/>
      <c r="G14" s="12">
        <v>308</v>
      </c>
      <c r="H14" s="14">
        <v>7</v>
      </c>
      <c r="I14" s="2">
        <v>18</v>
      </c>
      <c r="J14" s="2">
        <v>53</v>
      </c>
      <c r="K14" s="2">
        <v>93</v>
      </c>
      <c r="L14" s="2">
        <v>69</v>
      </c>
      <c r="M14" s="2">
        <v>30</v>
      </c>
      <c r="N14" s="2">
        <v>27</v>
      </c>
      <c r="O14" s="2">
        <v>9</v>
      </c>
      <c r="P14" s="15">
        <v>2</v>
      </c>
    </row>
    <row r="15" spans="2:16" x14ac:dyDescent="0.25">
      <c r="D15" s="68"/>
      <c r="E15" s="8" t="s">
        <v>17</v>
      </c>
      <c r="F15" s="9"/>
      <c r="G15" s="12">
        <v>220</v>
      </c>
      <c r="H15" s="14">
        <v>6</v>
      </c>
      <c r="I15" s="2">
        <v>15</v>
      </c>
      <c r="J15" s="2">
        <v>57</v>
      </c>
      <c r="K15" s="2">
        <v>67</v>
      </c>
      <c r="L15" s="2">
        <v>25</v>
      </c>
      <c r="M15" s="2">
        <v>21</v>
      </c>
      <c r="N15" s="2">
        <v>18</v>
      </c>
      <c r="O15" s="2">
        <v>7</v>
      </c>
      <c r="P15" s="15">
        <v>4</v>
      </c>
    </row>
    <row r="16" spans="2:16" x14ac:dyDescent="0.25">
      <c r="D16" s="68"/>
      <c r="E16" s="8" t="s">
        <v>18</v>
      </c>
      <c r="F16" s="9"/>
      <c r="G16" s="12">
        <v>99</v>
      </c>
      <c r="H16" s="14">
        <v>4</v>
      </c>
      <c r="I16" s="2">
        <v>5</v>
      </c>
      <c r="J16" s="2">
        <v>11</v>
      </c>
      <c r="K16" s="2">
        <v>29</v>
      </c>
      <c r="L16" s="2">
        <v>23</v>
      </c>
      <c r="M16" s="2">
        <v>11</v>
      </c>
      <c r="N16" s="2">
        <v>14</v>
      </c>
      <c r="O16" s="2">
        <v>1</v>
      </c>
      <c r="P16" s="15">
        <v>1</v>
      </c>
    </row>
    <row r="17" spans="4:16" x14ac:dyDescent="0.25">
      <c r="D17" s="68"/>
      <c r="E17" s="8" t="s">
        <v>19</v>
      </c>
      <c r="F17" s="9"/>
      <c r="G17" s="12">
        <v>48</v>
      </c>
      <c r="H17" s="14">
        <v>0</v>
      </c>
      <c r="I17" s="2">
        <v>2</v>
      </c>
      <c r="J17" s="2">
        <v>10</v>
      </c>
      <c r="K17" s="2">
        <v>12</v>
      </c>
      <c r="L17" s="2">
        <v>11</v>
      </c>
      <c r="M17" s="2">
        <v>7</v>
      </c>
      <c r="N17" s="2">
        <v>5</v>
      </c>
      <c r="O17" s="2">
        <v>1</v>
      </c>
      <c r="P17" s="15">
        <v>0</v>
      </c>
    </row>
    <row r="18" spans="4:16" x14ac:dyDescent="0.25">
      <c r="D18" s="68"/>
      <c r="E18" s="8" t="s">
        <v>20</v>
      </c>
      <c r="F18" s="9"/>
      <c r="G18" s="12">
        <v>220</v>
      </c>
      <c r="H18" s="14">
        <v>13</v>
      </c>
      <c r="I18" s="2">
        <v>20</v>
      </c>
      <c r="J18" s="2">
        <v>37</v>
      </c>
      <c r="K18" s="2">
        <v>56</v>
      </c>
      <c r="L18" s="2">
        <v>34</v>
      </c>
      <c r="M18" s="2">
        <v>30</v>
      </c>
      <c r="N18" s="2">
        <v>22</v>
      </c>
      <c r="O18" s="2">
        <v>6</v>
      </c>
      <c r="P18" s="15">
        <v>2</v>
      </c>
    </row>
    <row r="19" spans="4:16" x14ac:dyDescent="0.25">
      <c r="D19" s="67" t="s">
        <v>22</v>
      </c>
      <c r="E19" s="10" t="s">
        <v>23</v>
      </c>
      <c r="F19" s="7"/>
      <c r="G19" s="11">
        <v>327</v>
      </c>
      <c r="H19" s="13">
        <v>8</v>
      </c>
      <c r="I19" s="1">
        <v>25</v>
      </c>
      <c r="J19" s="1">
        <v>63</v>
      </c>
      <c r="K19" s="1">
        <v>85</v>
      </c>
      <c r="L19" s="1">
        <v>55</v>
      </c>
      <c r="M19" s="1">
        <v>41</v>
      </c>
      <c r="N19" s="1">
        <v>38</v>
      </c>
      <c r="O19" s="1">
        <v>9</v>
      </c>
      <c r="P19" s="16">
        <v>3</v>
      </c>
    </row>
    <row r="20" spans="4:16" x14ac:dyDescent="0.25">
      <c r="D20" s="68"/>
      <c r="E20" s="8" t="s">
        <v>24</v>
      </c>
      <c r="F20" s="9"/>
      <c r="G20" s="12">
        <v>54</v>
      </c>
      <c r="H20" s="14">
        <v>0</v>
      </c>
      <c r="I20" s="2">
        <v>2</v>
      </c>
      <c r="J20" s="2">
        <v>9</v>
      </c>
      <c r="K20" s="2">
        <v>16</v>
      </c>
      <c r="L20" s="2">
        <v>9</v>
      </c>
      <c r="M20" s="2">
        <v>8</v>
      </c>
      <c r="N20" s="2">
        <v>9</v>
      </c>
      <c r="O20" s="2">
        <v>1</v>
      </c>
      <c r="P20" s="15">
        <v>0</v>
      </c>
    </row>
    <row r="21" spans="4:16" x14ac:dyDescent="0.25">
      <c r="D21" s="68"/>
      <c r="E21" s="8" t="s">
        <v>25</v>
      </c>
      <c r="F21" s="9"/>
      <c r="G21" s="12">
        <v>273</v>
      </c>
      <c r="H21" s="14">
        <v>8</v>
      </c>
      <c r="I21" s="2">
        <v>23</v>
      </c>
      <c r="J21" s="2">
        <v>54</v>
      </c>
      <c r="K21" s="2">
        <v>69</v>
      </c>
      <c r="L21" s="2">
        <v>46</v>
      </c>
      <c r="M21" s="2">
        <v>33</v>
      </c>
      <c r="N21" s="2">
        <v>29</v>
      </c>
      <c r="O21" s="2">
        <v>8</v>
      </c>
      <c r="P21" s="15">
        <v>3</v>
      </c>
    </row>
    <row r="22" spans="4:16" x14ac:dyDescent="0.25">
      <c r="D22" s="68"/>
      <c r="E22" s="8" t="s">
        <v>26</v>
      </c>
      <c r="F22" s="9"/>
      <c r="G22" s="12">
        <v>1023</v>
      </c>
      <c r="H22" s="14">
        <v>39</v>
      </c>
      <c r="I22" s="2">
        <v>71</v>
      </c>
      <c r="J22" s="2">
        <v>181</v>
      </c>
      <c r="K22" s="2">
        <v>306</v>
      </c>
      <c r="L22" s="2">
        <v>178</v>
      </c>
      <c r="M22" s="2">
        <v>117</v>
      </c>
      <c r="N22" s="2">
        <v>102</v>
      </c>
      <c r="O22" s="2">
        <v>22</v>
      </c>
      <c r="P22" s="15">
        <v>7</v>
      </c>
    </row>
    <row r="23" spans="4:16" x14ac:dyDescent="0.25">
      <c r="D23" s="68"/>
      <c r="E23" s="8" t="s">
        <v>27</v>
      </c>
      <c r="F23" s="9"/>
      <c r="G23" s="12">
        <v>654</v>
      </c>
      <c r="H23" s="14">
        <v>21</v>
      </c>
      <c r="I23" s="2">
        <v>49</v>
      </c>
      <c r="J23" s="2">
        <v>118</v>
      </c>
      <c r="K23" s="2">
        <v>200</v>
      </c>
      <c r="L23" s="2">
        <v>105</v>
      </c>
      <c r="M23" s="2">
        <v>83</v>
      </c>
      <c r="N23" s="2">
        <v>60</v>
      </c>
      <c r="O23" s="2">
        <v>13</v>
      </c>
      <c r="P23" s="15">
        <v>5</v>
      </c>
    </row>
    <row r="24" spans="4:16" x14ac:dyDescent="0.25">
      <c r="D24" s="68"/>
      <c r="E24" s="8" t="s">
        <v>28</v>
      </c>
      <c r="F24" s="9"/>
      <c r="G24" s="12">
        <v>369</v>
      </c>
      <c r="H24" s="14">
        <v>18</v>
      </c>
      <c r="I24" s="2">
        <v>22</v>
      </c>
      <c r="J24" s="2">
        <v>63</v>
      </c>
      <c r="K24" s="2">
        <v>106</v>
      </c>
      <c r="L24" s="2">
        <v>73</v>
      </c>
      <c r="M24" s="2">
        <v>34</v>
      </c>
      <c r="N24" s="2">
        <v>42</v>
      </c>
      <c r="O24" s="2">
        <v>9</v>
      </c>
      <c r="P24" s="15">
        <v>2</v>
      </c>
    </row>
    <row r="25" spans="4:16" x14ac:dyDescent="0.25">
      <c r="D25" s="68"/>
      <c r="E25" s="8" t="s">
        <v>29</v>
      </c>
      <c r="F25" s="9"/>
      <c r="G25" s="12">
        <v>146</v>
      </c>
      <c r="H25" s="14">
        <v>3</v>
      </c>
      <c r="I25" s="2">
        <v>12</v>
      </c>
      <c r="J25" s="2">
        <v>29</v>
      </c>
      <c r="K25" s="2">
        <v>38</v>
      </c>
      <c r="L25" s="2">
        <v>37</v>
      </c>
      <c r="M25" s="2">
        <v>14</v>
      </c>
      <c r="N25" s="2">
        <v>8</v>
      </c>
      <c r="O25" s="2">
        <v>4</v>
      </c>
      <c r="P25" s="15">
        <v>1</v>
      </c>
    </row>
    <row r="26" spans="4:16" x14ac:dyDescent="0.25">
      <c r="D26" s="67" t="s">
        <v>30</v>
      </c>
      <c r="E26" s="10" t="s">
        <v>31</v>
      </c>
      <c r="F26" s="7"/>
      <c r="G26" s="11">
        <v>750</v>
      </c>
      <c r="H26" s="13">
        <v>19</v>
      </c>
      <c r="I26" s="1">
        <v>55</v>
      </c>
      <c r="J26" s="1">
        <v>136</v>
      </c>
      <c r="K26" s="1">
        <v>203</v>
      </c>
      <c r="L26" s="1">
        <v>132</v>
      </c>
      <c r="M26" s="1">
        <v>94</v>
      </c>
      <c r="N26" s="1">
        <v>90</v>
      </c>
      <c r="O26" s="1">
        <v>17</v>
      </c>
      <c r="P26" s="16">
        <v>4</v>
      </c>
    </row>
    <row r="27" spans="4:16" x14ac:dyDescent="0.25">
      <c r="D27" s="68"/>
      <c r="E27" s="8" t="s">
        <v>32</v>
      </c>
      <c r="F27" s="9"/>
      <c r="G27" s="12">
        <v>746</v>
      </c>
      <c r="H27" s="14">
        <v>31</v>
      </c>
      <c r="I27" s="2">
        <v>53</v>
      </c>
      <c r="J27" s="2">
        <v>137</v>
      </c>
      <c r="K27" s="2">
        <v>226</v>
      </c>
      <c r="L27" s="2">
        <v>138</v>
      </c>
      <c r="M27" s="2">
        <v>78</v>
      </c>
      <c r="N27" s="2">
        <v>58</v>
      </c>
      <c r="O27" s="2">
        <v>18</v>
      </c>
      <c r="P27" s="15">
        <v>7</v>
      </c>
    </row>
    <row r="28" spans="4:16" x14ac:dyDescent="0.25">
      <c r="D28" s="67" t="s">
        <v>33</v>
      </c>
      <c r="E28" s="10" t="s">
        <v>34</v>
      </c>
      <c r="F28" s="7"/>
      <c r="G28" s="11">
        <v>1182</v>
      </c>
      <c r="H28" s="13">
        <v>35</v>
      </c>
      <c r="I28" s="1">
        <v>83</v>
      </c>
      <c r="J28" s="1">
        <v>207</v>
      </c>
      <c r="K28" s="1">
        <v>319</v>
      </c>
      <c r="L28" s="1">
        <v>225</v>
      </c>
      <c r="M28" s="1">
        <v>151</v>
      </c>
      <c r="N28" s="1">
        <v>126</v>
      </c>
      <c r="O28" s="1">
        <v>26</v>
      </c>
      <c r="P28" s="16">
        <v>10</v>
      </c>
    </row>
    <row r="29" spans="4:16" x14ac:dyDescent="0.25">
      <c r="D29" s="68"/>
      <c r="E29" s="8" t="s">
        <v>35</v>
      </c>
      <c r="F29" s="9"/>
      <c r="G29" s="12">
        <v>137</v>
      </c>
      <c r="H29" s="14">
        <v>8</v>
      </c>
      <c r="I29" s="2">
        <v>11</v>
      </c>
      <c r="J29" s="2">
        <v>23</v>
      </c>
      <c r="K29" s="2">
        <v>44</v>
      </c>
      <c r="L29" s="2">
        <v>27</v>
      </c>
      <c r="M29" s="2">
        <v>11</v>
      </c>
      <c r="N29" s="2">
        <v>11</v>
      </c>
      <c r="O29" s="2">
        <v>2</v>
      </c>
      <c r="P29" s="15">
        <v>0</v>
      </c>
    </row>
    <row r="30" spans="4:16" x14ac:dyDescent="0.25">
      <c r="D30" s="68"/>
      <c r="E30" s="8" t="s">
        <v>36</v>
      </c>
      <c r="F30" s="9"/>
      <c r="G30" s="12">
        <v>129</v>
      </c>
      <c r="H30" s="14">
        <v>5</v>
      </c>
      <c r="I30" s="2">
        <v>10</v>
      </c>
      <c r="J30" s="2">
        <v>36</v>
      </c>
      <c r="K30" s="2">
        <v>46</v>
      </c>
      <c r="L30" s="2">
        <v>12</v>
      </c>
      <c r="M30" s="2">
        <v>8</v>
      </c>
      <c r="N30" s="2">
        <v>7</v>
      </c>
      <c r="O30" s="2">
        <v>4</v>
      </c>
      <c r="P30" s="15">
        <v>1</v>
      </c>
    </row>
    <row r="31" spans="4:16" x14ac:dyDescent="0.25">
      <c r="D31" s="68"/>
      <c r="E31" s="8" t="s">
        <v>37</v>
      </c>
      <c r="F31" s="9"/>
      <c r="G31" s="12">
        <v>5</v>
      </c>
      <c r="H31" s="14">
        <v>1</v>
      </c>
      <c r="I31" s="2">
        <v>1</v>
      </c>
      <c r="J31" s="2">
        <v>0</v>
      </c>
      <c r="K31" s="2">
        <v>1</v>
      </c>
      <c r="L31" s="2">
        <v>1</v>
      </c>
      <c r="M31" s="2">
        <v>0</v>
      </c>
      <c r="N31" s="2">
        <v>1</v>
      </c>
      <c r="O31" s="2">
        <v>0</v>
      </c>
      <c r="P31" s="15">
        <v>0</v>
      </c>
    </row>
    <row r="32" spans="4:16" x14ac:dyDescent="0.25">
      <c r="D32" s="68"/>
      <c r="E32" s="8" t="s">
        <v>38</v>
      </c>
      <c r="F32" s="9"/>
      <c r="G32" s="12">
        <v>43</v>
      </c>
      <c r="H32" s="14">
        <v>1</v>
      </c>
      <c r="I32" s="2">
        <v>3</v>
      </c>
      <c r="J32" s="2">
        <v>7</v>
      </c>
      <c r="K32" s="2">
        <v>19</v>
      </c>
      <c r="L32" s="2">
        <v>5</v>
      </c>
      <c r="M32" s="2">
        <v>2</v>
      </c>
      <c r="N32" s="2">
        <v>3</v>
      </c>
      <c r="O32" s="2">
        <v>3</v>
      </c>
      <c r="P32" s="15">
        <v>0</v>
      </c>
    </row>
    <row r="33" spans="4:16" x14ac:dyDescent="0.25">
      <c r="D33" s="68"/>
      <c r="E33" s="8" t="s">
        <v>39</v>
      </c>
      <c r="F33" s="9"/>
      <c r="G33" s="12">
        <v>0</v>
      </c>
      <c r="H33" s="14">
        <v>0</v>
      </c>
      <c r="I33" s="2">
        <v>0</v>
      </c>
      <c r="J33" s="2">
        <v>0</v>
      </c>
      <c r="K33" s="2">
        <v>0</v>
      </c>
      <c r="L33" s="2">
        <v>0</v>
      </c>
      <c r="M33" s="2">
        <v>0</v>
      </c>
      <c r="N33" s="2">
        <v>0</v>
      </c>
      <c r="O33" s="2">
        <v>0</v>
      </c>
      <c r="P33" s="15">
        <v>0</v>
      </c>
    </row>
    <row r="34" spans="4:16" x14ac:dyDescent="0.25">
      <c r="D34" s="67" t="s">
        <v>40</v>
      </c>
      <c r="E34" s="10" t="s">
        <v>41</v>
      </c>
      <c r="F34" s="7"/>
      <c r="G34" s="11">
        <v>750</v>
      </c>
      <c r="H34" s="13">
        <v>19</v>
      </c>
      <c r="I34" s="1">
        <v>55</v>
      </c>
      <c r="J34" s="1">
        <v>136</v>
      </c>
      <c r="K34" s="1">
        <v>203</v>
      </c>
      <c r="L34" s="1">
        <v>132</v>
      </c>
      <c r="M34" s="1">
        <v>94</v>
      </c>
      <c r="N34" s="1">
        <v>90</v>
      </c>
      <c r="O34" s="1">
        <v>17</v>
      </c>
      <c r="P34" s="16">
        <v>4</v>
      </c>
    </row>
    <row r="35" spans="4:16" x14ac:dyDescent="0.25">
      <c r="D35" s="68"/>
      <c r="E35" s="8" t="s">
        <v>34</v>
      </c>
      <c r="F35" s="9"/>
      <c r="G35" s="12">
        <v>588</v>
      </c>
      <c r="H35" s="14">
        <v>14</v>
      </c>
      <c r="I35" s="2">
        <v>45</v>
      </c>
      <c r="J35" s="2">
        <v>102</v>
      </c>
      <c r="K35" s="2">
        <v>142</v>
      </c>
      <c r="L35" s="2">
        <v>113</v>
      </c>
      <c r="M35" s="2">
        <v>79</v>
      </c>
      <c r="N35" s="2">
        <v>78</v>
      </c>
      <c r="O35" s="2">
        <v>12</v>
      </c>
      <c r="P35" s="15">
        <v>3</v>
      </c>
    </row>
    <row r="36" spans="4:16" x14ac:dyDescent="0.25">
      <c r="D36" s="68"/>
      <c r="E36" s="8" t="s">
        <v>35</v>
      </c>
      <c r="F36" s="9"/>
      <c r="G36" s="12">
        <v>72</v>
      </c>
      <c r="H36" s="14">
        <v>2</v>
      </c>
      <c r="I36" s="2">
        <v>5</v>
      </c>
      <c r="J36" s="2">
        <v>12</v>
      </c>
      <c r="K36" s="2">
        <v>26</v>
      </c>
      <c r="L36" s="2">
        <v>12</v>
      </c>
      <c r="M36" s="2">
        <v>8</v>
      </c>
      <c r="N36" s="2">
        <v>5</v>
      </c>
      <c r="O36" s="2">
        <v>2</v>
      </c>
      <c r="P36" s="15">
        <v>0</v>
      </c>
    </row>
    <row r="37" spans="4:16" x14ac:dyDescent="0.25">
      <c r="D37" s="68"/>
      <c r="E37" s="8" t="s">
        <v>36</v>
      </c>
      <c r="F37" s="9"/>
      <c r="G37" s="12">
        <v>62</v>
      </c>
      <c r="H37" s="14">
        <v>2</v>
      </c>
      <c r="I37" s="2">
        <v>3</v>
      </c>
      <c r="J37" s="2">
        <v>17</v>
      </c>
      <c r="K37" s="2">
        <v>24</v>
      </c>
      <c r="L37" s="2">
        <v>4</v>
      </c>
      <c r="M37" s="2">
        <v>5</v>
      </c>
      <c r="N37" s="2">
        <v>5</v>
      </c>
      <c r="O37" s="2">
        <v>1</v>
      </c>
      <c r="P37" s="15">
        <v>1</v>
      </c>
    </row>
    <row r="38" spans="4:16" x14ac:dyDescent="0.25">
      <c r="D38" s="68"/>
      <c r="E38" s="8" t="s">
        <v>38</v>
      </c>
      <c r="F38" s="9"/>
      <c r="G38" s="12">
        <v>25</v>
      </c>
      <c r="H38" s="14">
        <v>1</v>
      </c>
      <c r="I38" s="2">
        <v>2</v>
      </c>
      <c r="J38" s="2">
        <v>5</v>
      </c>
      <c r="K38" s="2">
        <v>10</v>
      </c>
      <c r="L38" s="2">
        <v>2</v>
      </c>
      <c r="M38" s="2">
        <v>2</v>
      </c>
      <c r="N38" s="2">
        <v>1</v>
      </c>
      <c r="O38" s="2">
        <v>2</v>
      </c>
      <c r="P38" s="15">
        <v>0</v>
      </c>
    </row>
    <row r="39" spans="4:16" x14ac:dyDescent="0.25">
      <c r="D39" s="68"/>
      <c r="E39" s="8" t="s">
        <v>37</v>
      </c>
      <c r="F39" s="9"/>
      <c r="G39" s="12">
        <v>3</v>
      </c>
      <c r="H39" s="14">
        <v>0</v>
      </c>
      <c r="I39" s="2">
        <v>0</v>
      </c>
      <c r="J39" s="2">
        <v>0</v>
      </c>
      <c r="K39" s="2">
        <v>1</v>
      </c>
      <c r="L39" s="2">
        <v>1</v>
      </c>
      <c r="M39" s="2">
        <v>0</v>
      </c>
      <c r="N39" s="2">
        <v>1</v>
      </c>
      <c r="O39" s="2">
        <v>0</v>
      </c>
      <c r="P39" s="15">
        <v>0</v>
      </c>
    </row>
    <row r="40" spans="4:16" x14ac:dyDescent="0.25">
      <c r="D40" s="68"/>
      <c r="E40" s="8" t="s">
        <v>39</v>
      </c>
      <c r="F40" s="9"/>
      <c r="G40" s="12">
        <v>0</v>
      </c>
      <c r="H40" s="14">
        <v>0</v>
      </c>
      <c r="I40" s="2">
        <v>0</v>
      </c>
      <c r="J40" s="2">
        <v>0</v>
      </c>
      <c r="K40" s="2">
        <v>0</v>
      </c>
      <c r="L40" s="2">
        <v>0</v>
      </c>
      <c r="M40" s="2">
        <v>0</v>
      </c>
      <c r="N40" s="2">
        <v>0</v>
      </c>
      <c r="O40" s="2">
        <v>0</v>
      </c>
      <c r="P40" s="15">
        <v>0</v>
      </c>
    </row>
    <row r="41" spans="4:16" x14ac:dyDescent="0.25">
      <c r="D41" s="68"/>
      <c r="E41" s="8" t="s">
        <v>42</v>
      </c>
      <c r="F41" s="9"/>
      <c r="G41" s="12">
        <v>746</v>
      </c>
      <c r="H41" s="14">
        <v>31</v>
      </c>
      <c r="I41" s="2">
        <v>53</v>
      </c>
      <c r="J41" s="2">
        <v>137</v>
      </c>
      <c r="K41" s="2">
        <v>226</v>
      </c>
      <c r="L41" s="2">
        <v>138</v>
      </c>
      <c r="M41" s="2">
        <v>78</v>
      </c>
      <c r="N41" s="2">
        <v>58</v>
      </c>
      <c r="O41" s="2">
        <v>18</v>
      </c>
      <c r="P41" s="15">
        <v>7</v>
      </c>
    </row>
    <row r="42" spans="4:16" x14ac:dyDescent="0.25">
      <c r="D42" s="68"/>
      <c r="E42" s="8" t="s">
        <v>34</v>
      </c>
      <c r="F42" s="9"/>
      <c r="G42" s="12">
        <v>594</v>
      </c>
      <c r="H42" s="14">
        <v>21</v>
      </c>
      <c r="I42" s="2">
        <v>38</v>
      </c>
      <c r="J42" s="2">
        <v>105</v>
      </c>
      <c r="K42" s="2">
        <v>177</v>
      </c>
      <c r="L42" s="2">
        <v>112</v>
      </c>
      <c r="M42" s="2">
        <v>72</v>
      </c>
      <c r="N42" s="2">
        <v>48</v>
      </c>
      <c r="O42" s="2">
        <v>14</v>
      </c>
      <c r="P42" s="15">
        <v>7</v>
      </c>
    </row>
    <row r="43" spans="4:16" x14ac:dyDescent="0.25">
      <c r="D43" s="68"/>
      <c r="E43" s="8" t="s">
        <v>35</v>
      </c>
      <c r="F43" s="9"/>
      <c r="G43" s="12">
        <v>65</v>
      </c>
      <c r="H43" s="14">
        <v>6</v>
      </c>
      <c r="I43" s="2">
        <v>6</v>
      </c>
      <c r="J43" s="2">
        <v>11</v>
      </c>
      <c r="K43" s="2">
        <v>18</v>
      </c>
      <c r="L43" s="2">
        <v>15</v>
      </c>
      <c r="M43" s="2">
        <v>3</v>
      </c>
      <c r="N43" s="2">
        <v>6</v>
      </c>
      <c r="O43" s="2">
        <v>0</v>
      </c>
      <c r="P43" s="15">
        <v>0</v>
      </c>
    </row>
    <row r="44" spans="4:16" x14ac:dyDescent="0.25">
      <c r="D44" s="68"/>
      <c r="E44" s="8" t="s">
        <v>36</v>
      </c>
      <c r="F44" s="9"/>
      <c r="G44" s="12">
        <v>67</v>
      </c>
      <c r="H44" s="14">
        <v>3</v>
      </c>
      <c r="I44" s="2">
        <v>7</v>
      </c>
      <c r="J44" s="2">
        <v>19</v>
      </c>
      <c r="K44" s="2">
        <v>22</v>
      </c>
      <c r="L44" s="2">
        <v>8</v>
      </c>
      <c r="M44" s="2">
        <v>3</v>
      </c>
      <c r="N44" s="2">
        <v>2</v>
      </c>
      <c r="O44" s="2">
        <v>3</v>
      </c>
      <c r="P44" s="15">
        <v>0</v>
      </c>
    </row>
    <row r="45" spans="4:16" x14ac:dyDescent="0.25">
      <c r="D45" s="68"/>
      <c r="E45" s="8" t="s">
        <v>38</v>
      </c>
      <c r="F45" s="9"/>
      <c r="G45" s="12">
        <v>18</v>
      </c>
      <c r="H45" s="14">
        <v>0</v>
      </c>
      <c r="I45" s="2">
        <v>1</v>
      </c>
      <c r="J45" s="2">
        <v>2</v>
      </c>
      <c r="K45" s="2">
        <v>9</v>
      </c>
      <c r="L45" s="2">
        <v>3</v>
      </c>
      <c r="M45" s="2">
        <v>0</v>
      </c>
      <c r="N45" s="2">
        <v>2</v>
      </c>
      <c r="O45" s="2">
        <v>1</v>
      </c>
      <c r="P45" s="15">
        <v>0</v>
      </c>
    </row>
    <row r="46" spans="4:16" x14ac:dyDescent="0.25">
      <c r="D46" s="68"/>
      <c r="E46" s="8" t="s">
        <v>37</v>
      </c>
      <c r="F46" s="9"/>
      <c r="G46" s="12">
        <v>2</v>
      </c>
      <c r="H46" s="14">
        <v>1</v>
      </c>
      <c r="I46" s="2">
        <v>1</v>
      </c>
      <c r="J46" s="2">
        <v>0</v>
      </c>
      <c r="K46" s="2">
        <v>0</v>
      </c>
      <c r="L46" s="2">
        <v>0</v>
      </c>
      <c r="M46" s="2">
        <v>0</v>
      </c>
      <c r="N46" s="2">
        <v>0</v>
      </c>
      <c r="O46" s="2">
        <v>0</v>
      </c>
      <c r="P46" s="15">
        <v>0</v>
      </c>
    </row>
    <row r="47" spans="4:16" x14ac:dyDescent="0.25">
      <c r="D47" s="68"/>
      <c r="E47" s="8" t="s">
        <v>39</v>
      </c>
      <c r="F47" s="9"/>
      <c r="G47" s="12">
        <v>0</v>
      </c>
      <c r="H47" s="14">
        <v>0</v>
      </c>
      <c r="I47" s="2">
        <v>0</v>
      </c>
      <c r="J47" s="2">
        <v>0</v>
      </c>
      <c r="K47" s="2">
        <v>0</v>
      </c>
      <c r="L47" s="2">
        <v>0</v>
      </c>
      <c r="M47" s="2">
        <v>0</v>
      </c>
      <c r="N47" s="2">
        <v>0</v>
      </c>
      <c r="O47" s="2">
        <v>0</v>
      </c>
      <c r="P47" s="15">
        <v>0</v>
      </c>
    </row>
    <row r="48" spans="4:16" x14ac:dyDescent="0.25">
      <c r="D48" s="67" t="s">
        <v>43</v>
      </c>
      <c r="E48" s="10" t="s">
        <v>44</v>
      </c>
      <c r="F48" s="7"/>
      <c r="G48" s="11">
        <v>309</v>
      </c>
      <c r="H48" s="13">
        <v>14</v>
      </c>
      <c r="I48" s="1">
        <v>24</v>
      </c>
      <c r="J48" s="1">
        <v>66</v>
      </c>
      <c r="K48" s="1">
        <v>109</v>
      </c>
      <c r="L48" s="1">
        <v>44</v>
      </c>
      <c r="M48" s="1">
        <v>21</v>
      </c>
      <c r="N48" s="1">
        <v>21</v>
      </c>
      <c r="O48" s="1">
        <v>9</v>
      </c>
      <c r="P48" s="16">
        <v>1</v>
      </c>
    </row>
    <row r="49" spans="4:16" x14ac:dyDescent="0.25">
      <c r="D49" s="68"/>
      <c r="E49" s="8" t="s">
        <v>45</v>
      </c>
      <c r="F49" s="9"/>
      <c r="G49" s="12">
        <v>149</v>
      </c>
      <c r="H49" s="14">
        <v>10</v>
      </c>
      <c r="I49" s="2">
        <v>16</v>
      </c>
      <c r="J49" s="2">
        <v>29</v>
      </c>
      <c r="K49" s="2">
        <v>58</v>
      </c>
      <c r="L49" s="2">
        <v>14</v>
      </c>
      <c r="M49" s="2">
        <v>8</v>
      </c>
      <c r="N49" s="2">
        <v>9</v>
      </c>
      <c r="O49" s="2">
        <v>4</v>
      </c>
      <c r="P49" s="15">
        <v>1</v>
      </c>
    </row>
    <row r="50" spans="4:16" x14ac:dyDescent="0.25">
      <c r="D50" s="68"/>
      <c r="E50" s="8" t="s">
        <v>46</v>
      </c>
      <c r="F50" s="9"/>
      <c r="G50" s="12">
        <v>160</v>
      </c>
      <c r="H50" s="14">
        <v>4</v>
      </c>
      <c r="I50" s="2">
        <v>8</v>
      </c>
      <c r="J50" s="2">
        <v>37</v>
      </c>
      <c r="K50" s="2">
        <v>51</v>
      </c>
      <c r="L50" s="2">
        <v>30</v>
      </c>
      <c r="M50" s="2">
        <v>13</v>
      </c>
      <c r="N50" s="2">
        <v>12</v>
      </c>
      <c r="O50" s="2">
        <v>5</v>
      </c>
      <c r="P50" s="15">
        <v>0</v>
      </c>
    </row>
    <row r="51" spans="4:16" x14ac:dyDescent="0.25">
      <c r="D51" s="68"/>
      <c r="E51" s="8" t="s">
        <v>47</v>
      </c>
      <c r="F51" s="9"/>
      <c r="G51" s="12">
        <v>1182</v>
      </c>
      <c r="H51" s="14">
        <v>35</v>
      </c>
      <c r="I51" s="2">
        <v>83</v>
      </c>
      <c r="J51" s="2">
        <v>207</v>
      </c>
      <c r="K51" s="2">
        <v>319</v>
      </c>
      <c r="L51" s="2">
        <v>225</v>
      </c>
      <c r="M51" s="2">
        <v>151</v>
      </c>
      <c r="N51" s="2">
        <v>126</v>
      </c>
      <c r="O51" s="2">
        <v>26</v>
      </c>
      <c r="P51" s="15">
        <v>10</v>
      </c>
    </row>
    <row r="52" spans="4:16" x14ac:dyDescent="0.25">
      <c r="D52" s="68"/>
      <c r="E52" s="8" t="s">
        <v>48</v>
      </c>
      <c r="F52" s="9"/>
      <c r="G52" s="12">
        <v>175</v>
      </c>
      <c r="H52" s="14">
        <v>10</v>
      </c>
      <c r="I52" s="2">
        <v>12</v>
      </c>
      <c r="J52" s="2">
        <v>39</v>
      </c>
      <c r="K52" s="2">
        <v>43</v>
      </c>
      <c r="L52" s="2">
        <v>32</v>
      </c>
      <c r="M52" s="2">
        <v>22</v>
      </c>
      <c r="N52" s="2">
        <v>10</v>
      </c>
      <c r="O52" s="2">
        <v>6</v>
      </c>
      <c r="P52" s="15">
        <v>1</v>
      </c>
    </row>
    <row r="53" spans="4:16" x14ac:dyDescent="0.25">
      <c r="D53" s="68"/>
      <c r="E53" s="8" t="s">
        <v>49</v>
      </c>
      <c r="F53" s="9"/>
      <c r="G53" s="12">
        <v>169</v>
      </c>
      <c r="H53" s="14">
        <v>5</v>
      </c>
      <c r="I53" s="2">
        <v>18</v>
      </c>
      <c r="J53" s="2">
        <v>32</v>
      </c>
      <c r="K53" s="2">
        <v>55</v>
      </c>
      <c r="L53" s="2">
        <v>27</v>
      </c>
      <c r="M53" s="2">
        <v>16</v>
      </c>
      <c r="N53" s="2">
        <v>12</v>
      </c>
      <c r="O53" s="2">
        <v>2</v>
      </c>
      <c r="P53" s="15">
        <v>2</v>
      </c>
    </row>
    <row r="54" spans="4:16" x14ac:dyDescent="0.25">
      <c r="D54" s="68"/>
      <c r="E54" s="8" t="s">
        <v>50</v>
      </c>
      <c r="F54" s="9"/>
      <c r="G54" s="12">
        <v>176</v>
      </c>
      <c r="H54" s="14">
        <v>4</v>
      </c>
      <c r="I54" s="2">
        <v>16</v>
      </c>
      <c r="J54" s="2">
        <v>35</v>
      </c>
      <c r="K54" s="2">
        <v>51</v>
      </c>
      <c r="L54" s="2">
        <v>34</v>
      </c>
      <c r="M54" s="2">
        <v>23</v>
      </c>
      <c r="N54" s="2">
        <v>9</v>
      </c>
      <c r="O54" s="2">
        <v>2</v>
      </c>
      <c r="P54" s="15">
        <v>2</v>
      </c>
    </row>
    <row r="55" spans="4:16" x14ac:dyDescent="0.25">
      <c r="D55" s="68"/>
      <c r="E55" s="8" t="s">
        <v>51</v>
      </c>
      <c r="F55" s="9"/>
      <c r="G55" s="12">
        <v>183</v>
      </c>
      <c r="H55" s="14">
        <v>6</v>
      </c>
      <c r="I55" s="2">
        <v>8</v>
      </c>
      <c r="J55" s="2">
        <v>36</v>
      </c>
      <c r="K55" s="2">
        <v>46</v>
      </c>
      <c r="L55" s="2">
        <v>35</v>
      </c>
      <c r="M55" s="2">
        <v>25</v>
      </c>
      <c r="N55" s="2">
        <v>20</v>
      </c>
      <c r="O55" s="2">
        <v>4</v>
      </c>
      <c r="P55" s="15">
        <v>3</v>
      </c>
    </row>
    <row r="56" spans="4:16" x14ac:dyDescent="0.25">
      <c r="D56" s="68"/>
      <c r="E56" s="8" t="s">
        <v>52</v>
      </c>
      <c r="F56" s="9"/>
      <c r="G56" s="12">
        <v>230</v>
      </c>
      <c r="H56" s="14">
        <v>2</v>
      </c>
      <c r="I56" s="2">
        <v>13</v>
      </c>
      <c r="J56" s="2">
        <v>27</v>
      </c>
      <c r="K56" s="2">
        <v>64</v>
      </c>
      <c r="L56" s="2">
        <v>50</v>
      </c>
      <c r="M56" s="2">
        <v>34</v>
      </c>
      <c r="N56" s="2">
        <v>33</v>
      </c>
      <c r="O56" s="2">
        <v>6</v>
      </c>
      <c r="P56" s="15">
        <v>1</v>
      </c>
    </row>
    <row r="57" spans="4:16" x14ac:dyDescent="0.25">
      <c r="D57" s="68"/>
      <c r="E57" s="8" t="s">
        <v>53</v>
      </c>
      <c r="F57" s="9"/>
      <c r="G57" s="12">
        <v>249</v>
      </c>
      <c r="H57" s="14">
        <v>8</v>
      </c>
      <c r="I57" s="2">
        <v>16</v>
      </c>
      <c r="J57" s="2">
        <v>38</v>
      </c>
      <c r="K57" s="2">
        <v>60</v>
      </c>
      <c r="L57" s="2">
        <v>47</v>
      </c>
      <c r="M57" s="2">
        <v>31</v>
      </c>
      <c r="N57" s="2">
        <v>42</v>
      </c>
      <c r="O57" s="2">
        <v>6</v>
      </c>
      <c r="P57" s="15">
        <v>1</v>
      </c>
    </row>
    <row r="58" spans="4:16" x14ac:dyDescent="0.25">
      <c r="D58" s="68"/>
      <c r="E58" s="8" t="s">
        <v>37</v>
      </c>
      <c r="F58" s="9"/>
      <c r="G58" s="12">
        <v>5</v>
      </c>
      <c r="H58" s="14">
        <v>1</v>
      </c>
      <c r="I58" s="2">
        <v>1</v>
      </c>
      <c r="J58" s="2">
        <v>0</v>
      </c>
      <c r="K58" s="2">
        <v>1</v>
      </c>
      <c r="L58" s="2">
        <v>1</v>
      </c>
      <c r="M58" s="2">
        <v>0</v>
      </c>
      <c r="N58" s="2">
        <v>1</v>
      </c>
      <c r="O58" s="2">
        <v>0</v>
      </c>
      <c r="P58" s="15">
        <v>0</v>
      </c>
    </row>
    <row r="59" spans="4:16" x14ac:dyDescent="0.25">
      <c r="D59" s="69"/>
      <c r="E59" s="35" t="s">
        <v>39</v>
      </c>
      <c r="F59" s="31"/>
      <c r="G59" s="25">
        <v>0</v>
      </c>
      <c r="H59" s="39">
        <v>0</v>
      </c>
      <c r="I59" s="6">
        <v>0</v>
      </c>
      <c r="J59" s="6">
        <v>0</v>
      </c>
      <c r="K59" s="6">
        <v>0</v>
      </c>
      <c r="L59" s="6">
        <v>0</v>
      </c>
      <c r="M59" s="6">
        <v>0</v>
      </c>
      <c r="N59" s="6">
        <v>0</v>
      </c>
      <c r="O59" s="6">
        <v>0</v>
      </c>
      <c r="P59" s="40">
        <v>0</v>
      </c>
    </row>
  </sheetData>
  <mergeCells count="7">
    <mergeCell ref="D34:D47"/>
    <mergeCell ref="D48:D59"/>
    <mergeCell ref="D8:F9"/>
    <mergeCell ref="D11:D18"/>
    <mergeCell ref="D19:D25"/>
    <mergeCell ref="D26:D27"/>
    <mergeCell ref="D28:D33"/>
  </mergeCells>
  <phoneticPr fontId="4"/>
  <pageMargins left="0.7" right="0.7" top="0.75" bottom="0.75" header="0.3" footer="0.3"/>
  <pageSetup paperSize="9" scale="63" pageOrder="overThenDown" orientation="landscape"/>
  <headerFooter>
    <oddFooter>&amp;CN(68)</oddFooter>
  </headerFooter>
  <rowBreaks count="1" manualBreakCount="1">
    <brk id="59"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4:O59"/>
  <sheetViews>
    <sheetView workbookViewId="0"/>
  </sheetViews>
  <sheetFormatPr defaultColWidth="8.8984375" defaultRowHeight="12.6" x14ac:dyDescent="0.25"/>
  <cols>
    <col min="1" max="1" width="3.59765625" style="24" customWidth="1"/>
    <col min="2" max="2" width="4.59765625" style="24" customWidth="1"/>
    <col min="3" max="4" width="7.59765625" style="24" customWidth="1"/>
    <col min="5" max="5" width="16.59765625" style="24" customWidth="1"/>
    <col min="6" max="6" width="5.59765625" style="24" customWidth="1"/>
    <col min="7" max="15" width="8.59765625" style="24" customWidth="1"/>
    <col min="16" max="16384" width="8.8984375" style="24"/>
  </cols>
  <sheetData>
    <row r="4" spans="2:15" x14ac:dyDescent="0.25">
      <c r="B4" s="32" t="str">
        <f xml:space="preserve"> HYPERLINK("#'目次'!B12", "[6]")</f>
        <v>[6]</v>
      </c>
      <c r="C4" s="19" t="s">
        <v>73</v>
      </c>
    </row>
    <row r="5" spans="2:15" x14ac:dyDescent="0.25">
      <c r="C5" s="24" t="s">
        <v>74</v>
      </c>
    </row>
    <row r="7" spans="2:15" x14ac:dyDescent="0.25">
      <c r="C7" s="19" t="s">
        <v>11</v>
      </c>
    </row>
    <row r="8" spans="2:15" ht="25.2" x14ac:dyDescent="0.25">
      <c r="D8" s="63"/>
      <c r="E8" s="64"/>
      <c r="F8" s="64"/>
      <c r="G8" s="38" t="s">
        <v>12</v>
      </c>
      <c r="H8" s="33" t="s">
        <v>45</v>
      </c>
      <c r="I8" s="5" t="s">
        <v>46</v>
      </c>
      <c r="J8" s="5" t="s">
        <v>48</v>
      </c>
      <c r="K8" s="5" t="s">
        <v>49</v>
      </c>
      <c r="L8" s="5" t="s">
        <v>50</v>
      </c>
      <c r="M8" s="5" t="s">
        <v>51</v>
      </c>
      <c r="N8" s="5" t="s">
        <v>52</v>
      </c>
      <c r="O8" s="29" t="s">
        <v>53</v>
      </c>
    </row>
    <row r="9" spans="2:15" x14ac:dyDescent="0.25">
      <c r="D9" s="65"/>
      <c r="E9" s="66"/>
      <c r="F9" s="66"/>
      <c r="G9" s="37"/>
      <c r="H9" s="34"/>
      <c r="I9" s="4"/>
      <c r="J9" s="4"/>
      <c r="K9" s="4"/>
      <c r="L9" s="4"/>
      <c r="M9" s="4"/>
      <c r="N9" s="4"/>
      <c r="O9" s="26"/>
    </row>
    <row r="10" spans="2:15" x14ac:dyDescent="0.25">
      <c r="D10" s="30"/>
      <c r="E10" s="28" t="s">
        <v>12</v>
      </c>
      <c r="F10" s="36"/>
      <c r="G10" s="27">
        <v>1496</v>
      </c>
      <c r="H10" s="3">
        <v>150</v>
      </c>
      <c r="I10" s="3">
        <v>162</v>
      </c>
      <c r="J10" s="3">
        <v>175</v>
      </c>
      <c r="K10" s="3">
        <v>169</v>
      </c>
      <c r="L10" s="3">
        <v>176</v>
      </c>
      <c r="M10" s="3">
        <v>183</v>
      </c>
      <c r="N10" s="3">
        <v>231</v>
      </c>
      <c r="O10" s="41">
        <v>250</v>
      </c>
    </row>
    <row r="11" spans="2:15" x14ac:dyDescent="0.25">
      <c r="D11" s="67" t="s">
        <v>21</v>
      </c>
      <c r="E11" s="10" t="s">
        <v>13</v>
      </c>
      <c r="F11" s="7"/>
      <c r="G11" s="11">
        <v>64</v>
      </c>
      <c r="H11" s="13">
        <v>3</v>
      </c>
      <c r="I11" s="1">
        <v>7</v>
      </c>
      <c r="J11" s="1">
        <v>11</v>
      </c>
      <c r="K11" s="1">
        <v>6</v>
      </c>
      <c r="L11" s="1">
        <v>6</v>
      </c>
      <c r="M11" s="1">
        <v>11</v>
      </c>
      <c r="N11" s="1">
        <v>9</v>
      </c>
      <c r="O11" s="16">
        <v>11</v>
      </c>
    </row>
    <row r="12" spans="2:15" x14ac:dyDescent="0.25">
      <c r="D12" s="68"/>
      <c r="E12" s="8" t="s">
        <v>14</v>
      </c>
      <c r="F12" s="9"/>
      <c r="G12" s="12">
        <v>120</v>
      </c>
      <c r="H12" s="14">
        <v>13</v>
      </c>
      <c r="I12" s="2">
        <v>11</v>
      </c>
      <c r="J12" s="2">
        <v>9</v>
      </c>
      <c r="K12" s="2">
        <v>14</v>
      </c>
      <c r="L12" s="2">
        <v>13</v>
      </c>
      <c r="M12" s="2">
        <v>19</v>
      </c>
      <c r="N12" s="2">
        <v>16</v>
      </c>
      <c r="O12" s="15">
        <v>25</v>
      </c>
    </row>
    <row r="13" spans="2:15" x14ac:dyDescent="0.25">
      <c r="D13" s="68"/>
      <c r="E13" s="8" t="s">
        <v>15</v>
      </c>
      <c r="F13" s="9"/>
      <c r="G13" s="12">
        <v>417</v>
      </c>
      <c r="H13" s="14">
        <v>43</v>
      </c>
      <c r="I13" s="2">
        <v>50</v>
      </c>
      <c r="J13" s="2">
        <v>51</v>
      </c>
      <c r="K13" s="2">
        <v>42</v>
      </c>
      <c r="L13" s="2">
        <v>51</v>
      </c>
      <c r="M13" s="2">
        <v>46</v>
      </c>
      <c r="N13" s="2">
        <v>64</v>
      </c>
      <c r="O13" s="15">
        <v>70</v>
      </c>
    </row>
    <row r="14" spans="2:15" x14ac:dyDescent="0.25">
      <c r="D14" s="68"/>
      <c r="E14" s="8" t="s">
        <v>16</v>
      </c>
      <c r="F14" s="9"/>
      <c r="G14" s="12">
        <v>308</v>
      </c>
      <c r="H14" s="14">
        <v>24</v>
      </c>
      <c r="I14" s="2">
        <v>30</v>
      </c>
      <c r="J14" s="2">
        <v>38</v>
      </c>
      <c r="K14" s="2">
        <v>39</v>
      </c>
      <c r="L14" s="2">
        <v>46</v>
      </c>
      <c r="M14" s="2">
        <v>42</v>
      </c>
      <c r="N14" s="2">
        <v>40</v>
      </c>
      <c r="O14" s="15">
        <v>49</v>
      </c>
    </row>
    <row r="15" spans="2:15" x14ac:dyDescent="0.25">
      <c r="D15" s="68"/>
      <c r="E15" s="8" t="s">
        <v>17</v>
      </c>
      <c r="F15" s="9"/>
      <c r="G15" s="12">
        <v>220</v>
      </c>
      <c r="H15" s="14">
        <v>29</v>
      </c>
      <c r="I15" s="2">
        <v>34</v>
      </c>
      <c r="J15" s="2">
        <v>25</v>
      </c>
      <c r="K15" s="2">
        <v>31</v>
      </c>
      <c r="L15" s="2">
        <v>29</v>
      </c>
      <c r="M15" s="2">
        <v>19</v>
      </c>
      <c r="N15" s="2">
        <v>32</v>
      </c>
      <c r="O15" s="15">
        <v>21</v>
      </c>
    </row>
    <row r="16" spans="2:15" x14ac:dyDescent="0.25">
      <c r="D16" s="68"/>
      <c r="E16" s="8" t="s">
        <v>18</v>
      </c>
      <c r="F16" s="9"/>
      <c r="G16" s="12">
        <v>99</v>
      </c>
      <c r="H16" s="14">
        <v>7</v>
      </c>
      <c r="I16" s="2">
        <v>14</v>
      </c>
      <c r="J16" s="2">
        <v>14</v>
      </c>
      <c r="K16" s="2">
        <v>11</v>
      </c>
      <c r="L16" s="2">
        <v>6</v>
      </c>
      <c r="M16" s="2">
        <v>18</v>
      </c>
      <c r="N16" s="2">
        <v>14</v>
      </c>
      <c r="O16" s="15">
        <v>15</v>
      </c>
    </row>
    <row r="17" spans="4:15" x14ac:dyDescent="0.25">
      <c r="D17" s="68"/>
      <c r="E17" s="8" t="s">
        <v>19</v>
      </c>
      <c r="F17" s="9"/>
      <c r="G17" s="12">
        <v>48</v>
      </c>
      <c r="H17" s="14">
        <v>3</v>
      </c>
      <c r="I17" s="2">
        <v>3</v>
      </c>
      <c r="J17" s="2">
        <v>7</v>
      </c>
      <c r="K17" s="2">
        <v>5</v>
      </c>
      <c r="L17" s="2">
        <v>4</v>
      </c>
      <c r="M17" s="2">
        <v>4</v>
      </c>
      <c r="N17" s="2">
        <v>12</v>
      </c>
      <c r="O17" s="15">
        <v>10</v>
      </c>
    </row>
    <row r="18" spans="4:15" x14ac:dyDescent="0.25">
      <c r="D18" s="68"/>
      <c r="E18" s="8" t="s">
        <v>20</v>
      </c>
      <c r="F18" s="9"/>
      <c r="G18" s="12">
        <v>220</v>
      </c>
      <c r="H18" s="14">
        <v>28</v>
      </c>
      <c r="I18" s="2">
        <v>13</v>
      </c>
      <c r="J18" s="2">
        <v>20</v>
      </c>
      <c r="K18" s="2">
        <v>21</v>
      </c>
      <c r="L18" s="2">
        <v>21</v>
      </c>
      <c r="M18" s="2">
        <v>24</v>
      </c>
      <c r="N18" s="2">
        <v>44</v>
      </c>
      <c r="O18" s="15">
        <v>49</v>
      </c>
    </row>
    <row r="19" spans="4:15" x14ac:dyDescent="0.25">
      <c r="D19" s="67" t="s">
        <v>22</v>
      </c>
      <c r="E19" s="10" t="s">
        <v>23</v>
      </c>
      <c r="F19" s="7"/>
      <c r="G19" s="11">
        <v>327</v>
      </c>
      <c r="H19" s="13">
        <v>35</v>
      </c>
      <c r="I19" s="1">
        <v>39</v>
      </c>
      <c r="J19" s="1">
        <v>37</v>
      </c>
      <c r="K19" s="1">
        <v>31</v>
      </c>
      <c r="L19" s="1">
        <v>40</v>
      </c>
      <c r="M19" s="1">
        <v>45</v>
      </c>
      <c r="N19" s="1">
        <v>51</v>
      </c>
      <c r="O19" s="16">
        <v>49</v>
      </c>
    </row>
    <row r="20" spans="4:15" x14ac:dyDescent="0.25">
      <c r="D20" s="68"/>
      <c r="E20" s="8" t="s">
        <v>24</v>
      </c>
      <c r="F20" s="9"/>
      <c r="G20" s="12">
        <v>54</v>
      </c>
      <c r="H20" s="14">
        <v>5</v>
      </c>
      <c r="I20" s="2">
        <v>7</v>
      </c>
      <c r="J20" s="2">
        <v>6</v>
      </c>
      <c r="K20" s="2">
        <v>2</v>
      </c>
      <c r="L20" s="2">
        <v>7</v>
      </c>
      <c r="M20" s="2">
        <v>5</v>
      </c>
      <c r="N20" s="2">
        <v>10</v>
      </c>
      <c r="O20" s="15">
        <v>12</v>
      </c>
    </row>
    <row r="21" spans="4:15" x14ac:dyDescent="0.25">
      <c r="D21" s="68"/>
      <c r="E21" s="8" t="s">
        <v>25</v>
      </c>
      <c r="F21" s="9"/>
      <c r="G21" s="12">
        <v>273</v>
      </c>
      <c r="H21" s="14">
        <v>30</v>
      </c>
      <c r="I21" s="2">
        <v>32</v>
      </c>
      <c r="J21" s="2">
        <v>31</v>
      </c>
      <c r="K21" s="2">
        <v>29</v>
      </c>
      <c r="L21" s="2">
        <v>33</v>
      </c>
      <c r="M21" s="2">
        <v>40</v>
      </c>
      <c r="N21" s="2">
        <v>41</v>
      </c>
      <c r="O21" s="15">
        <v>37</v>
      </c>
    </row>
    <row r="22" spans="4:15" x14ac:dyDescent="0.25">
      <c r="D22" s="68"/>
      <c r="E22" s="8" t="s">
        <v>26</v>
      </c>
      <c r="F22" s="9"/>
      <c r="G22" s="12">
        <v>1023</v>
      </c>
      <c r="H22" s="14">
        <v>101</v>
      </c>
      <c r="I22" s="2">
        <v>108</v>
      </c>
      <c r="J22" s="2">
        <v>125</v>
      </c>
      <c r="K22" s="2">
        <v>120</v>
      </c>
      <c r="L22" s="2">
        <v>122</v>
      </c>
      <c r="M22" s="2">
        <v>120</v>
      </c>
      <c r="N22" s="2">
        <v>160</v>
      </c>
      <c r="O22" s="15">
        <v>167</v>
      </c>
    </row>
    <row r="23" spans="4:15" x14ac:dyDescent="0.25">
      <c r="D23" s="68"/>
      <c r="E23" s="8" t="s">
        <v>27</v>
      </c>
      <c r="F23" s="9"/>
      <c r="G23" s="12">
        <v>654</v>
      </c>
      <c r="H23" s="14">
        <v>79</v>
      </c>
      <c r="I23" s="2">
        <v>72</v>
      </c>
      <c r="J23" s="2">
        <v>73</v>
      </c>
      <c r="K23" s="2">
        <v>80</v>
      </c>
      <c r="L23" s="2">
        <v>74</v>
      </c>
      <c r="M23" s="2">
        <v>75</v>
      </c>
      <c r="N23" s="2">
        <v>91</v>
      </c>
      <c r="O23" s="15">
        <v>110</v>
      </c>
    </row>
    <row r="24" spans="4:15" x14ac:dyDescent="0.25">
      <c r="D24" s="68"/>
      <c r="E24" s="8" t="s">
        <v>28</v>
      </c>
      <c r="F24" s="9"/>
      <c r="G24" s="12">
        <v>369</v>
      </c>
      <c r="H24" s="14">
        <v>22</v>
      </c>
      <c r="I24" s="2">
        <v>36</v>
      </c>
      <c r="J24" s="2">
        <v>52</v>
      </c>
      <c r="K24" s="2">
        <v>40</v>
      </c>
      <c r="L24" s="2">
        <v>48</v>
      </c>
      <c r="M24" s="2">
        <v>45</v>
      </c>
      <c r="N24" s="2">
        <v>69</v>
      </c>
      <c r="O24" s="15">
        <v>57</v>
      </c>
    </row>
    <row r="25" spans="4:15" x14ac:dyDescent="0.25">
      <c r="D25" s="68"/>
      <c r="E25" s="8" t="s">
        <v>29</v>
      </c>
      <c r="F25" s="9"/>
      <c r="G25" s="12">
        <v>146</v>
      </c>
      <c r="H25" s="14">
        <v>14</v>
      </c>
      <c r="I25" s="2">
        <v>15</v>
      </c>
      <c r="J25" s="2">
        <v>13</v>
      </c>
      <c r="K25" s="2">
        <v>18</v>
      </c>
      <c r="L25" s="2">
        <v>14</v>
      </c>
      <c r="M25" s="2">
        <v>18</v>
      </c>
      <c r="N25" s="2">
        <v>20</v>
      </c>
      <c r="O25" s="15">
        <v>34</v>
      </c>
    </row>
    <row r="26" spans="4:15" x14ac:dyDescent="0.25">
      <c r="D26" s="67" t="s">
        <v>30</v>
      </c>
      <c r="E26" s="10" t="s">
        <v>31</v>
      </c>
      <c r="F26" s="7"/>
      <c r="G26" s="11">
        <v>750</v>
      </c>
      <c r="H26" s="13">
        <v>81</v>
      </c>
      <c r="I26" s="1">
        <v>80</v>
      </c>
      <c r="J26" s="1">
        <v>95</v>
      </c>
      <c r="K26" s="1">
        <v>80</v>
      </c>
      <c r="L26" s="1">
        <v>75</v>
      </c>
      <c r="M26" s="1">
        <v>89</v>
      </c>
      <c r="N26" s="1">
        <v>118</v>
      </c>
      <c r="O26" s="16">
        <v>132</v>
      </c>
    </row>
    <row r="27" spans="4:15" x14ac:dyDescent="0.25">
      <c r="D27" s="68"/>
      <c r="E27" s="8" t="s">
        <v>32</v>
      </c>
      <c r="F27" s="9"/>
      <c r="G27" s="12">
        <v>746</v>
      </c>
      <c r="H27" s="14">
        <v>69</v>
      </c>
      <c r="I27" s="2">
        <v>82</v>
      </c>
      <c r="J27" s="2">
        <v>80</v>
      </c>
      <c r="K27" s="2">
        <v>89</v>
      </c>
      <c r="L27" s="2">
        <v>101</v>
      </c>
      <c r="M27" s="2">
        <v>94</v>
      </c>
      <c r="N27" s="2">
        <v>113</v>
      </c>
      <c r="O27" s="15">
        <v>118</v>
      </c>
    </row>
    <row r="28" spans="4:15" x14ac:dyDescent="0.25">
      <c r="D28" s="67" t="s">
        <v>33</v>
      </c>
      <c r="E28" s="10" t="s">
        <v>34</v>
      </c>
      <c r="F28" s="7"/>
      <c r="G28" s="11">
        <v>1182</v>
      </c>
      <c r="H28" s="13">
        <v>0</v>
      </c>
      <c r="I28" s="1">
        <v>0</v>
      </c>
      <c r="J28" s="1">
        <v>175</v>
      </c>
      <c r="K28" s="1">
        <v>169</v>
      </c>
      <c r="L28" s="1">
        <v>176</v>
      </c>
      <c r="M28" s="1">
        <v>183</v>
      </c>
      <c r="N28" s="1">
        <v>230</v>
      </c>
      <c r="O28" s="16">
        <v>249</v>
      </c>
    </row>
    <row r="29" spans="4:15" x14ac:dyDescent="0.25">
      <c r="D29" s="68"/>
      <c r="E29" s="8" t="s">
        <v>35</v>
      </c>
      <c r="F29" s="9"/>
      <c r="G29" s="12">
        <v>137</v>
      </c>
      <c r="H29" s="14">
        <v>60</v>
      </c>
      <c r="I29" s="2">
        <v>77</v>
      </c>
      <c r="J29" s="2">
        <v>0</v>
      </c>
      <c r="K29" s="2">
        <v>0</v>
      </c>
      <c r="L29" s="2">
        <v>0</v>
      </c>
      <c r="M29" s="2">
        <v>0</v>
      </c>
      <c r="N29" s="2">
        <v>0</v>
      </c>
      <c r="O29" s="15">
        <v>0</v>
      </c>
    </row>
    <row r="30" spans="4:15" x14ac:dyDescent="0.25">
      <c r="D30" s="68"/>
      <c r="E30" s="8" t="s">
        <v>36</v>
      </c>
      <c r="F30" s="9"/>
      <c r="G30" s="12">
        <v>129</v>
      </c>
      <c r="H30" s="14">
        <v>68</v>
      </c>
      <c r="I30" s="2">
        <v>61</v>
      </c>
      <c r="J30" s="2">
        <v>0</v>
      </c>
      <c r="K30" s="2">
        <v>0</v>
      </c>
      <c r="L30" s="2">
        <v>0</v>
      </c>
      <c r="M30" s="2">
        <v>0</v>
      </c>
      <c r="N30" s="2">
        <v>0</v>
      </c>
      <c r="O30" s="15">
        <v>0</v>
      </c>
    </row>
    <row r="31" spans="4:15" x14ac:dyDescent="0.25">
      <c r="D31" s="68"/>
      <c r="E31" s="8" t="s">
        <v>37</v>
      </c>
      <c r="F31" s="9"/>
      <c r="G31" s="12">
        <v>5</v>
      </c>
      <c r="H31" s="14">
        <v>1</v>
      </c>
      <c r="I31" s="2">
        <v>2</v>
      </c>
      <c r="J31" s="2">
        <v>0</v>
      </c>
      <c r="K31" s="2">
        <v>0</v>
      </c>
      <c r="L31" s="2">
        <v>0</v>
      </c>
      <c r="M31" s="2">
        <v>0</v>
      </c>
      <c r="N31" s="2">
        <v>1</v>
      </c>
      <c r="O31" s="15">
        <v>1</v>
      </c>
    </row>
    <row r="32" spans="4:15" x14ac:dyDescent="0.25">
      <c r="D32" s="68"/>
      <c r="E32" s="8" t="s">
        <v>38</v>
      </c>
      <c r="F32" s="9"/>
      <c r="G32" s="12">
        <v>43</v>
      </c>
      <c r="H32" s="14">
        <v>21</v>
      </c>
      <c r="I32" s="2">
        <v>22</v>
      </c>
      <c r="J32" s="2">
        <v>0</v>
      </c>
      <c r="K32" s="2">
        <v>0</v>
      </c>
      <c r="L32" s="2">
        <v>0</v>
      </c>
      <c r="M32" s="2">
        <v>0</v>
      </c>
      <c r="N32" s="2">
        <v>0</v>
      </c>
      <c r="O32" s="15">
        <v>0</v>
      </c>
    </row>
    <row r="33" spans="4:15" x14ac:dyDescent="0.25">
      <c r="D33" s="68"/>
      <c r="E33" s="8" t="s">
        <v>39</v>
      </c>
      <c r="F33" s="9"/>
      <c r="G33" s="12">
        <v>0</v>
      </c>
      <c r="H33" s="14">
        <v>0</v>
      </c>
      <c r="I33" s="2">
        <v>0</v>
      </c>
      <c r="J33" s="2">
        <v>0</v>
      </c>
      <c r="K33" s="2">
        <v>0</v>
      </c>
      <c r="L33" s="2">
        <v>0</v>
      </c>
      <c r="M33" s="2">
        <v>0</v>
      </c>
      <c r="N33" s="2">
        <v>0</v>
      </c>
      <c r="O33" s="15">
        <v>0</v>
      </c>
    </row>
    <row r="34" spans="4:15" x14ac:dyDescent="0.25">
      <c r="D34" s="67" t="s">
        <v>40</v>
      </c>
      <c r="E34" s="10" t="s">
        <v>41</v>
      </c>
      <c r="F34" s="7"/>
      <c r="G34" s="11">
        <v>750</v>
      </c>
      <c r="H34" s="13">
        <v>81</v>
      </c>
      <c r="I34" s="1">
        <v>80</v>
      </c>
      <c r="J34" s="1">
        <v>95</v>
      </c>
      <c r="K34" s="1">
        <v>80</v>
      </c>
      <c r="L34" s="1">
        <v>75</v>
      </c>
      <c r="M34" s="1">
        <v>89</v>
      </c>
      <c r="N34" s="1">
        <v>118</v>
      </c>
      <c r="O34" s="16">
        <v>132</v>
      </c>
    </row>
    <row r="35" spans="4:15" x14ac:dyDescent="0.25">
      <c r="D35" s="68"/>
      <c r="E35" s="8" t="s">
        <v>34</v>
      </c>
      <c r="F35" s="9"/>
      <c r="G35" s="12">
        <v>588</v>
      </c>
      <c r="H35" s="14">
        <v>0</v>
      </c>
      <c r="I35" s="2">
        <v>0</v>
      </c>
      <c r="J35" s="2">
        <v>95</v>
      </c>
      <c r="K35" s="2">
        <v>80</v>
      </c>
      <c r="L35" s="2">
        <v>75</v>
      </c>
      <c r="M35" s="2">
        <v>89</v>
      </c>
      <c r="N35" s="2">
        <v>118</v>
      </c>
      <c r="O35" s="15">
        <v>131</v>
      </c>
    </row>
    <row r="36" spans="4:15" x14ac:dyDescent="0.25">
      <c r="D36" s="68"/>
      <c r="E36" s="8" t="s">
        <v>35</v>
      </c>
      <c r="F36" s="9"/>
      <c r="G36" s="12">
        <v>72</v>
      </c>
      <c r="H36" s="14">
        <v>34</v>
      </c>
      <c r="I36" s="2">
        <v>38</v>
      </c>
      <c r="J36" s="2">
        <v>0</v>
      </c>
      <c r="K36" s="2">
        <v>0</v>
      </c>
      <c r="L36" s="2">
        <v>0</v>
      </c>
      <c r="M36" s="2">
        <v>0</v>
      </c>
      <c r="N36" s="2">
        <v>0</v>
      </c>
      <c r="O36" s="15">
        <v>0</v>
      </c>
    </row>
    <row r="37" spans="4:15" x14ac:dyDescent="0.25">
      <c r="D37" s="68"/>
      <c r="E37" s="8" t="s">
        <v>36</v>
      </c>
      <c r="F37" s="9"/>
      <c r="G37" s="12">
        <v>62</v>
      </c>
      <c r="H37" s="14">
        <v>34</v>
      </c>
      <c r="I37" s="2">
        <v>28</v>
      </c>
      <c r="J37" s="2">
        <v>0</v>
      </c>
      <c r="K37" s="2">
        <v>0</v>
      </c>
      <c r="L37" s="2">
        <v>0</v>
      </c>
      <c r="M37" s="2">
        <v>0</v>
      </c>
      <c r="N37" s="2">
        <v>0</v>
      </c>
      <c r="O37" s="15">
        <v>0</v>
      </c>
    </row>
    <row r="38" spans="4:15" x14ac:dyDescent="0.25">
      <c r="D38" s="68"/>
      <c r="E38" s="8" t="s">
        <v>38</v>
      </c>
      <c r="F38" s="9"/>
      <c r="G38" s="12">
        <v>25</v>
      </c>
      <c r="H38" s="14">
        <v>12</v>
      </c>
      <c r="I38" s="2">
        <v>13</v>
      </c>
      <c r="J38" s="2">
        <v>0</v>
      </c>
      <c r="K38" s="2">
        <v>0</v>
      </c>
      <c r="L38" s="2">
        <v>0</v>
      </c>
      <c r="M38" s="2">
        <v>0</v>
      </c>
      <c r="N38" s="2">
        <v>0</v>
      </c>
      <c r="O38" s="15">
        <v>0</v>
      </c>
    </row>
    <row r="39" spans="4:15" x14ac:dyDescent="0.25">
      <c r="D39" s="68"/>
      <c r="E39" s="8" t="s">
        <v>37</v>
      </c>
      <c r="F39" s="9"/>
      <c r="G39" s="12">
        <v>3</v>
      </c>
      <c r="H39" s="14">
        <v>1</v>
      </c>
      <c r="I39" s="2">
        <v>1</v>
      </c>
      <c r="J39" s="2">
        <v>0</v>
      </c>
      <c r="K39" s="2">
        <v>0</v>
      </c>
      <c r="L39" s="2">
        <v>0</v>
      </c>
      <c r="M39" s="2">
        <v>0</v>
      </c>
      <c r="N39" s="2">
        <v>0</v>
      </c>
      <c r="O39" s="15">
        <v>1</v>
      </c>
    </row>
    <row r="40" spans="4:15" x14ac:dyDescent="0.25">
      <c r="D40" s="68"/>
      <c r="E40" s="8" t="s">
        <v>39</v>
      </c>
      <c r="F40" s="9"/>
      <c r="G40" s="12">
        <v>0</v>
      </c>
      <c r="H40" s="14">
        <v>0</v>
      </c>
      <c r="I40" s="2">
        <v>0</v>
      </c>
      <c r="J40" s="2">
        <v>0</v>
      </c>
      <c r="K40" s="2">
        <v>0</v>
      </c>
      <c r="L40" s="2">
        <v>0</v>
      </c>
      <c r="M40" s="2">
        <v>0</v>
      </c>
      <c r="N40" s="2">
        <v>0</v>
      </c>
      <c r="O40" s="15">
        <v>0</v>
      </c>
    </row>
    <row r="41" spans="4:15" x14ac:dyDescent="0.25">
      <c r="D41" s="68"/>
      <c r="E41" s="8" t="s">
        <v>42</v>
      </c>
      <c r="F41" s="9"/>
      <c r="G41" s="12">
        <v>746</v>
      </c>
      <c r="H41" s="14">
        <v>69</v>
      </c>
      <c r="I41" s="2">
        <v>82</v>
      </c>
      <c r="J41" s="2">
        <v>80</v>
      </c>
      <c r="K41" s="2">
        <v>89</v>
      </c>
      <c r="L41" s="2">
        <v>101</v>
      </c>
      <c r="M41" s="2">
        <v>94</v>
      </c>
      <c r="N41" s="2">
        <v>113</v>
      </c>
      <c r="O41" s="15">
        <v>118</v>
      </c>
    </row>
    <row r="42" spans="4:15" x14ac:dyDescent="0.25">
      <c r="D42" s="68"/>
      <c r="E42" s="8" t="s">
        <v>34</v>
      </c>
      <c r="F42" s="9"/>
      <c r="G42" s="12">
        <v>594</v>
      </c>
      <c r="H42" s="14">
        <v>0</v>
      </c>
      <c r="I42" s="2">
        <v>0</v>
      </c>
      <c r="J42" s="2">
        <v>80</v>
      </c>
      <c r="K42" s="2">
        <v>89</v>
      </c>
      <c r="L42" s="2">
        <v>101</v>
      </c>
      <c r="M42" s="2">
        <v>94</v>
      </c>
      <c r="N42" s="2">
        <v>112</v>
      </c>
      <c r="O42" s="15">
        <v>118</v>
      </c>
    </row>
    <row r="43" spans="4:15" x14ac:dyDescent="0.25">
      <c r="D43" s="68"/>
      <c r="E43" s="8" t="s">
        <v>35</v>
      </c>
      <c r="F43" s="9"/>
      <c r="G43" s="12">
        <v>65</v>
      </c>
      <c r="H43" s="14">
        <v>26</v>
      </c>
      <c r="I43" s="2">
        <v>39</v>
      </c>
      <c r="J43" s="2">
        <v>0</v>
      </c>
      <c r="K43" s="2">
        <v>0</v>
      </c>
      <c r="L43" s="2">
        <v>0</v>
      </c>
      <c r="M43" s="2">
        <v>0</v>
      </c>
      <c r="N43" s="2">
        <v>0</v>
      </c>
      <c r="O43" s="15">
        <v>0</v>
      </c>
    </row>
    <row r="44" spans="4:15" x14ac:dyDescent="0.25">
      <c r="D44" s="68"/>
      <c r="E44" s="8" t="s">
        <v>36</v>
      </c>
      <c r="F44" s="9"/>
      <c r="G44" s="12">
        <v>67</v>
      </c>
      <c r="H44" s="14">
        <v>34</v>
      </c>
      <c r="I44" s="2">
        <v>33</v>
      </c>
      <c r="J44" s="2">
        <v>0</v>
      </c>
      <c r="K44" s="2">
        <v>0</v>
      </c>
      <c r="L44" s="2">
        <v>0</v>
      </c>
      <c r="M44" s="2">
        <v>0</v>
      </c>
      <c r="N44" s="2">
        <v>0</v>
      </c>
      <c r="O44" s="15">
        <v>0</v>
      </c>
    </row>
    <row r="45" spans="4:15" x14ac:dyDescent="0.25">
      <c r="D45" s="68"/>
      <c r="E45" s="8" t="s">
        <v>38</v>
      </c>
      <c r="F45" s="9"/>
      <c r="G45" s="12">
        <v>18</v>
      </c>
      <c r="H45" s="14">
        <v>9</v>
      </c>
      <c r="I45" s="2">
        <v>9</v>
      </c>
      <c r="J45" s="2">
        <v>0</v>
      </c>
      <c r="K45" s="2">
        <v>0</v>
      </c>
      <c r="L45" s="2">
        <v>0</v>
      </c>
      <c r="M45" s="2">
        <v>0</v>
      </c>
      <c r="N45" s="2">
        <v>0</v>
      </c>
      <c r="O45" s="15">
        <v>0</v>
      </c>
    </row>
    <row r="46" spans="4:15" x14ac:dyDescent="0.25">
      <c r="D46" s="68"/>
      <c r="E46" s="8" t="s">
        <v>37</v>
      </c>
      <c r="F46" s="9"/>
      <c r="G46" s="12">
        <v>2</v>
      </c>
      <c r="H46" s="14">
        <v>0</v>
      </c>
      <c r="I46" s="2">
        <v>1</v>
      </c>
      <c r="J46" s="2">
        <v>0</v>
      </c>
      <c r="K46" s="2">
        <v>0</v>
      </c>
      <c r="L46" s="2">
        <v>0</v>
      </c>
      <c r="M46" s="2">
        <v>0</v>
      </c>
      <c r="N46" s="2">
        <v>1</v>
      </c>
      <c r="O46" s="15">
        <v>0</v>
      </c>
    </row>
    <row r="47" spans="4:15" x14ac:dyDescent="0.25">
      <c r="D47" s="68"/>
      <c r="E47" s="8" t="s">
        <v>39</v>
      </c>
      <c r="F47" s="9"/>
      <c r="G47" s="12">
        <v>0</v>
      </c>
      <c r="H47" s="14">
        <v>0</v>
      </c>
      <c r="I47" s="2">
        <v>0</v>
      </c>
      <c r="J47" s="2">
        <v>0</v>
      </c>
      <c r="K47" s="2">
        <v>0</v>
      </c>
      <c r="L47" s="2">
        <v>0</v>
      </c>
      <c r="M47" s="2">
        <v>0</v>
      </c>
      <c r="N47" s="2">
        <v>0</v>
      </c>
      <c r="O47" s="15">
        <v>0</v>
      </c>
    </row>
    <row r="48" spans="4:15" x14ac:dyDescent="0.25">
      <c r="D48" s="67" t="s">
        <v>43</v>
      </c>
      <c r="E48" s="10" t="s">
        <v>44</v>
      </c>
      <c r="F48" s="7"/>
      <c r="G48" s="11">
        <v>309</v>
      </c>
      <c r="H48" s="13">
        <v>149</v>
      </c>
      <c r="I48" s="1">
        <v>160</v>
      </c>
      <c r="J48" s="1">
        <v>0</v>
      </c>
      <c r="K48" s="1">
        <v>0</v>
      </c>
      <c r="L48" s="1">
        <v>0</v>
      </c>
      <c r="M48" s="1">
        <v>0</v>
      </c>
      <c r="N48" s="1">
        <v>0</v>
      </c>
      <c r="O48" s="16">
        <v>0</v>
      </c>
    </row>
    <row r="49" spans="4:15" x14ac:dyDescent="0.25">
      <c r="D49" s="68"/>
      <c r="E49" s="8" t="s">
        <v>45</v>
      </c>
      <c r="F49" s="9"/>
      <c r="G49" s="12">
        <v>149</v>
      </c>
      <c r="H49" s="14">
        <v>149</v>
      </c>
      <c r="I49" s="2">
        <v>0</v>
      </c>
      <c r="J49" s="2">
        <v>0</v>
      </c>
      <c r="K49" s="2">
        <v>0</v>
      </c>
      <c r="L49" s="2">
        <v>0</v>
      </c>
      <c r="M49" s="2">
        <v>0</v>
      </c>
      <c r="N49" s="2">
        <v>0</v>
      </c>
      <c r="O49" s="15">
        <v>0</v>
      </c>
    </row>
    <row r="50" spans="4:15" x14ac:dyDescent="0.25">
      <c r="D50" s="68"/>
      <c r="E50" s="8" t="s">
        <v>46</v>
      </c>
      <c r="F50" s="9"/>
      <c r="G50" s="12">
        <v>160</v>
      </c>
      <c r="H50" s="14">
        <v>0</v>
      </c>
      <c r="I50" s="2">
        <v>160</v>
      </c>
      <c r="J50" s="2">
        <v>0</v>
      </c>
      <c r="K50" s="2">
        <v>0</v>
      </c>
      <c r="L50" s="2">
        <v>0</v>
      </c>
      <c r="M50" s="2">
        <v>0</v>
      </c>
      <c r="N50" s="2">
        <v>0</v>
      </c>
      <c r="O50" s="15">
        <v>0</v>
      </c>
    </row>
    <row r="51" spans="4:15" x14ac:dyDescent="0.25">
      <c r="D51" s="68"/>
      <c r="E51" s="8" t="s">
        <v>47</v>
      </c>
      <c r="F51" s="9"/>
      <c r="G51" s="12">
        <v>1182</v>
      </c>
      <c r="H51" s="14">
        <v>0</v>
      </c>
      <c r="I51" s="2">
        <v>0</v>
      </c>
      <c r="J51" s="2">
        <v>175</v>
      </c>
      <c r="K51" s="2">
        <v>169</v>
      </c>
      <c r="L51" s="2">
        <v>176</v>
      </c>
      <c r="M51" s="2">
        <v>183</v>
      </c>
      <c r="N51" s="2">
        <v>230</v>
      </c>
      <c r="O51" s="15">
        <v>249</v>
      </c>
    </row>
    <row r="52" spans="4:15" x14ac:dyDescent="0.25">
      <c r="D52" s="68"/>
      <c r="E52" s="8" t="s">
        <v>48</v>
      </c>
      <c r="F52" s="9"/>
      <c r="G52" s="12">
        <v>175</v>
      </c>
      <c r="H52" s="14">
        <v>0</v>
      </c>
      <c r="I52" s="2">
        <v>0</v>
      </c>
      <c r="J52" s="2">
        <v>175</v>
      </c>
      <c r="K52" s="2">
        <v>0</v>
      </c>
      <c r="L52" s="2">
        <v>0</v>
      </c>
      <c r="M52" s="2">
        <v>0</v>
      </c>
      <c r="N52" s="2">
        <v>0</v>
      </c>
      <c r="O52" s="15">
        <v>0</v>
      </c>
    </row>
    <row r="53" spans="4:15" x14ac:dyDescent="0.25">
      <c r="D53" s="68"/>
      <c r="E53" s="8" t="s">
        <v>49</v>
      </c>
      <c r="F53" s="9"/>
      <c r="G53" s="12">
        <v>169</v>
      </c>
      <c r="H53" s="14">
        <v>0</v>
      </c>
      <c r="I53" s="2">
        <v>0</v>
      </c>
      <c r="J53" s="2">
        <v>0</v>
      </c>
      <c r="K53" s="2">
        <v>169</v>
      </c>
      <c r="L53" s="2">
        <v>0</v>
      </c>
      <c r="M53" s="2">
        <v>0</v>
      </c>
      <c r="N53" s="2">
        <v>0</v>
      </c>
      <c r="O53" s="15">
        <v>0</v>
      </c>
    </row>
    <row r="54" spans="4:15" x14ac:dyDescent="0.25">
      <c r="D54" s="68"/>
      <c r="E54" s="8" t="s">
        <v>50</v>
      </c>
      <c r="F54" s="9"/>
      <c r="G54" s="12">
        <v>176</v>
      </c>
      <c r="H54" s="14">
        <v>0</v>
      </c>
      <c r="I54" s="2">
        <v>0</v>
      </c>
      <c r="J54" s="2">
        <v>0</v>
      </c>
      <c r="K54" s="2">
        <v>0</v>
      </c>
      <c r="L54" s="2">
        <v>176</v>
      </c>
      <c r="M54" s="2">
        <v>0</v>
      </c>
      <c r="N54" s="2">
        <v>0</v>
      </c>
      <c r="O54" s="15">
        <v>0</v>
      </c>
    </row>
    <row r="55" spans="4:15" x14ac:dyDescent="0.25">
      <c r="D55" s="68"/>
      <c r="E55" s="8" t="s">
        <v>51</v>
      </c>
      <c r="F55" s="9"/>
      <c r="G55" s="12">
        <v>183</v>
      </c>
      <c r="H55" s="14">
        <v>0</v>
      </c>
      <c r="I55" s="2">
        <v>0</v>
      </c>
      <c r="J55" s="2">
        <v>0</v>
      </c>
      <c r="K55" s="2">
        <v>0</v>
      </c>
      <c r="L55" s="2">
        <v>0</v>
      </c>
      <c r="M55" s="2">
        <v>183</v>
      </c>
      <c r="N55" s="2">
        <v>0</v>
      </c>
      <c r="O55" s="15">
        <v>0</v>
      </c>
    </row>
    <row r="56" spans="4:15" x14ac:dyDescent="0.25">
      <c r="D56" s="68"/>
      <c r="E56" s="8" t="s">
        <v>52</v>
      </c>
      <c r="F56" s="9"/>
      <c r="G56" s="12">
        <v>230</v>
      </c>
      <c r="H56" s="14">
        <v>0</v>
      </c>
      <c r="I56" s="2">
        <v>0</v>
      </c>
      <c r="J56" s="2">
        <v>0</v>
      </c>
      <c r="K56" s="2">
        <v>0</v>
      </c>
      <c r="L56" s="2">
        <v>0</v>
      </c>
      <c r="M56" s="2">
        <v>0</v>
      </c>
      <c r="N56" s="2">
        <v>230</v>
      </c>
      <c r="O56" s="15">
        <v>0</v>
      </c>
    </row>
    <row r="57" spans="4:15" x14ac:dyDescent="0.25">
      <c r="D57" s="68"/>
      <c r="E57" s="8" t="s">
        <v>53</v>
      </c>
      <c r="F57" s="9"/>
      <c r="G57" s="12">
        <v>249</v>
      </c>
      <c r="H57" s="14">
        <v>0</v>
      </c>
      <c r="I57" s="2">
        <v>0</v>
      </c>
      <c r="J57" s="2">
        <v>0</v>
      </c>
      <c r="K57" s="2">
        <v>0</v>
      </c>
      <c r="L57" s="2">
        <v>0</v>
      </c>
      <c r="M57" s="2">
        <v>0</v>
      </c>
      <c r="N57" s="2">
        <v>0</v>
      </c>
      <c r="O57" s="15">
        <v>249</v>
      </c>
    </row>
    <row r="58" spans="4:15" x14ac:dyDescent="0.25">
      <c r="D58" s="68"/>
      <c r="E58" s="8" t="s">
        <v>37</v>
      </c>
      <c r="F58" s="9"/>
      <c r="G58" s="12">
        <v>5</v>
      </c>
      <c r="H58" s="14">
        <v>1</v>
      </c>
      <c r="I58" s="2">
        <v>2</v>
      </c>
      <c r="J58" s="2">
        <v>0</v>
      </c>
      <c r="K58" s="2">
        <v>0</v>
      </c>
      <c r="L58" s="2">
        <v>0</v>
      </c>
      <c r="M58" s="2">
        <v>0</v>
      </c>
      <c r="N58" s="2">
        <v>1</v>
      </c>
      <c r="O58" s="15">
        <v>1</v>
      </c>
    </row>
    <row r="59" spans="4:15" x14ac:dyDescent="0.25">
      <c r="D59" s="69"/>
      <c r="E59" s="35" t="s">
        <v>39</v>
      </c>
      <c r="F59" s="31"/>
      <c r="G59" s="25">
        <v>0</v>
      </c>
      <c r="H59" s="39">
        <v>0</v>
      </c>
      <c r="I59" s="6">
        <v>0</v>
      </c>
      <c r="J59" s="6">
        <v>0</v>
      </c>
      <c r="K59" s="6">
        <v>0</v>
      </c>
      <c r="L59" s="6">
        <v>0</v>
      </c>
      <c r="M59" s="6">
        <v>0</v>
      </c>
      <c r="N59" s="6">
        <v>0</v>
      </c>
      <c r="O59" s="40">
        <v>0</v>
      </c>
    </row>
  </sheetData>
  <mergeCells count="7">
    <mergeCell ref="D34:D47"/>
    <mergeCell ref="D48:D59"/>
    <mergeCell ref="D8:F9"/>
    <mergeCell ref="D11:D18"/>
    <mergeCell ref="D19:D25"/>
    <mergeCell ref="D26:D27"/>
    <mergeCell ref="D28:D33"/>
  </mergeCells>
  <phoneticPr fontId="4"/>
  <pageMargins left="0.7" right="0.7" top="0.75" bottom="0.75" header="0.3" footer="0.3"/>
  <pageSetup paperSize="9" scale="63" pageOrder="overThenDown" orientation="landscape"/>
  <headerFooter>
    <oddFooter>&amp;CN(6)</oddFooter>
  </headerFooter>
  <rowBreaks count="1" manualBreakCount="1">
    <brk id="59" max="16383" man="1"/>
  </rowBreaks>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4:K59"/>
  <sheetViews>
    <sheetView workbookViewId="0"/>
  </sheetViews>
  <sheetFormatPr defaultColWidth="8.8984375" defaultRowHeight="12.6" x14ac:dyDescent="0.25"/>
  <cols>
    <col min="1" max="1" width="3.59765625" style="24" customWidth="1"/>
    <col min="2" max="2" width="4.59765625" style="24" customWidth="1"/>
    <col min="3" max="4" width="7.59765625" style="24" customWidth="1"/>
    <col min="5" max="5" width="16.59765625" style="24" customWidth="1"/>
    <col min="6" max="6" width="5.59765625" style="24" customWidth="1"/>
    <col min="7" max="11" width="8.59765625" style="24" customWidth="1"/>
    <col min="12" max="16384" width="8.8984375" style="24"/>
  </cols>
  <sheetData>
    <row r="4" spans="2:11" x14ac:dyDescent="0.25">
      <c r="B4" s="32" t="str">
        <f xml:space="preserve"> HYPERLINK("#'目次'!B75", "[69]")</f>
        <v>[69]</v>
      </c>
      <c r="C4" s="19" t="s">
        <v>773</v>
      </c>
    </row>
    <row r="7" spans="2:11" x14ac:dyDescent="0.25">
      <c r="C7" s="19" t="s">
        <v>11</v>
      </c>
    </row>
    <row r="8" spans="2:11" ht="25.2" x14ac:dyDescent="0.25">
      <c r="D8" s="63"/>
      <c r="E8" s="64"/>
      <c r="F8" s="64"/>
      <c r="G8" s="38" t="s">
        <v>12</v>
      </c>
      <c r="H8" s="33" t="s">
        <v>774</v>
      </c>
      <c r="I8" s="5" t="s">
        <v>775</v>
      </c>
      <c r="J8" s="5" t="s">
        <v>776</v>
      </c>
      <c r="K8" s="29" t="s">
        <v>231</v>
      </c>
    </row>
    <row r="9" spans="2:11" x14ac:dyDescent="0.25">
      <c r="D9" s="65"/>
      <c r="E9" s="66"/>
      <c r="F9" s="66"/>
      <c r="G9" s="37"/>
      <c r="H9" s="34"/>
      <c r="I9" s="4"/>
      <c r="J9" s="4"/>
      <c r="K9" s="26"/>
    </row>
    <row r="10" spans="2:11" x14ac:dyDescent="0.25">
      <c r="D10" s="30"/>
      <c r="E10" s="28" t="s">
        <v>12</v>
      </c>
      <c r="F10" s="36"/>
      <c r="G10" s="27">
        <v>1496</v>
      </c>
      <c r="H10" s="3">
        <v>1030</v>
      </c>
      <c r="I10" s="3">
        <v>104</v>
      </c>
      <c r="J10" s="3">
        <v>352</v>
      </c>
      <c r="K10" s="41">
        <v>10</v>
      </c>
    </row>
    <row r="11" spans="2:11" x14ac:dyDescent="0.25">
      <c r="D11" s="67" t="s">
        <v>21</v>
      </c>
      <c r="E11" s="10" t="s">
        <v>13</v>
      </c>
      <c r="F11" s="7"/>
      <c r="G11" s="11">
        <v>64</v>
      </c>
      <c r="H11" s="13">
        <v>43</v>
      </c>
      <c r="I11" s="1">
        <v>4</v>
      </c>
      <c r="J11" s="1">
        <v>17</v>
      </c>
      <c r="K11" s="16">
        <v>0</v>
      </c>
    </row>
    <row r="12" spans="2:11" x14ac:dyDescent="0.25">
      <c r="D12" s="68"/>
      <c r="E12" s="8" t="s">
        <v>14</v>
      </c>
      <c r="F12" s="9"/>
      <c r="G12" s="12">
        <v>120</v>
      </c>
      <c r="H12" s="14">
        <v>84</v>
      </c>
      <c r="I12" s="2">
        <v>10</v>
      </c>
      <c r="J12" s="2">
        <v>25</v>
      </c>
      <c r="K12" s="15">
        <v>1</v>
      </c>
    </row>
    <row r="13" spans="2:11" x14ac:dyDescent="0.25">
      <c r="D13" s="68"/>
      <c r="E13" s="8" t="s">
        <v>15</v>
      </c>
      <c r="F13" s="9"/>
      <c r="G13" s="12">
        <v>417</v>
      </c>
      <c r="H13" s="14">
        <v>296</v>
      </c>
      <c r="I13" s="2">
        <v>19</v>
      </c>
      <c r="J13" s="2">
        <v>97</v>
      </c>
      <c r="K13" s="15">
        <v>5</v>
      </c>
    </row>
    <row r="14" spans="2:11" x14ac:dyDescent="0.25">
      <c r="D14" s="68"/>
      <c r="E14" s="8" t="s">
        <v>16</v>
      </c>
      <c r="F14" s="9"/>
      <c r="G14" s="12">
        <v>308</v>
      </c>
      <c r="H14" s="14">
        <v>219</v>
      </c>
      <c r="I14" s="2">
        <v>19</v>
      </c>
      <c r="J14" s="2">
        <v>69</v>
      </c>
      <c r="K14" s="15">
        <v>1</v>
      </c>
    </row>
    <row r="15" spans="2:11" x14ac:dyDescent="0.25">
      <c r="D15" s="68"/>
      <c r="E15" s="8" t="s">
        <v>17</v>
      </c>
      <c r="F15" s="9"/>
      <c r="G15" s="12">
        <v>220</v>
      </c>
      <c r="H15" s="14">
        <v>144</v>
      </c>
      <c r="I15" s="2">
        <v>19</v>
      </c>
      <c r="J15" s="2">
        <v>55</v>
      </c>
      <c r="K15" s="15">
        <v>2</v>
      </c>
    </row>
    <row r="16" spans="2:11" x14ac:dyDescent="0.25">
      <c r="D16" s="68"/>
      <c r="E16" s="8" t="s">
        <v>18</v>
      </c>
      <c r="F16" s="9"/>
      <c r="G16" s="12">
        <v>99</v>
      </c>
      <c r="H16" s="14">
        <v>70</v>
      </c>
      <c r="I16" s="2">
        <v>8</v>
      </c>
      <c r="J16" s="2">
        <v>21</v>
      </c>
      <c r="K16" s="15">
        <v>0</v>
      </c>
    </row>
    <row r="17" spans="4:11" x14ac:dyDescent="0.25">
      <c r="D17" s="68"/>
      <c r="E17" s="8" t="s">
        <v>19</v>
      </c>
      <c r="F17" s="9"/>
      <c r="G17" s="12">
        <v>48</v>
      </c>
      <c r="H17" s="14">
        <v>27</v>
      </c>
      <c r="I17" s="2">
        <v>5</v>
      </c>
      <c r="J17" s="2">
        <v>16</v>
      </c>
      <c r="K17" s="15">
        <v>0</v>
      </c>
    </row>
    <row r="18" spans="4:11" x14ac:dyDescent="0.25">
      <c r="D18" s="68"/>
      <c r="E18" s="8" t="s">
        <v>20</v>
      </c>
      <c r="F18" s="9"/>
      <c r="G18" s="12">
        <v>220</v>
      </c>
      <c r="H18" s="14">
        <v>147</v>
      </c>
      <c r="I18" s="2">
        <v>20</v>
      </c>
      <c r="J18" s="2">
        <v>52</v>
      </c>
      <c r="K18" s="15">
        <v>1</v>
      </c>
    </row>
    <row r="19" spans="4:11" x14ac:dyDescent="0.25">
      <c r="D19" s="67" t="s">
        <v>22</v>
      </c>
      <c r="E19" s="10" t="s">
        <v>23</v>
      </c>
      <c r="F19" s="7"/>
      <c r="G19" s="11">
        <v>327</v>
      </c>
      <c r="H19" s="13">
        <v>212</v>
      </c>
      <c r="I19" s="1">
        <v>26</v>
      </c>
      <c r="J19" s="1">
        <v>86</v>
      </c>
      <c r="K19" s="16">
        <v>3</v>
      </c>
    </row>
    <row r="20" spans="4:11" x14ac:dyDescent="0.25">
      <c r="D20" s="68"/>
      <c r="E20" s="8" t="s">
        <v>24</v>
      </c>
      <c r="F20" s="9"/>
      <c r="G20" s="12">
        <v>54</v>
      </c>
      <c r="H20" s="14">
        <v>40</v>
      </c>
      <c r="I20" s="2">
        <v>4</v>
      </c>
      <c r="J20" s="2">
        <v>10</v>
      </c>
      <c r="K20" s="15">
        <v>0</v>
      </c>
    </row>
    <row r="21" spans="4:11" x14ac:dyDescent="0.25">
      <c r="D21" s="68"/>
      <c r="E21" s="8" t="s">
        <v>25</v>
      </c>
      <c r="F21" s="9"/>
      <c r="G21" s="12">
        <v>273</v>
      </c>
      <c r="H21" s="14">
        <v>172</v>
      </c>
      <c r="I21" s="2">
        <v>22</v>
      </c>
      <c r="J21" s="2">
        <v>76</v>
      </c>
      <c r="K21" s="15">
        <v>3</v>
      </c>
    </row>
    <row r="22" spans="4:11" x14ac:dyDescent="0.25">
      <c r="D22" s="68"/>
      <c r="E22" s="8" t="s">
        <v>26</v>
      </c>
      <c r="F22" s="9"/>
      <c r="G22" s="12">
        <v>1023</v>
      </c>
      <c r="H22" s="14">
        <v>707</v>
      </c>
      <c r="I22" s="2">
        <v>67</v>
      </c>
      <c r="J22" s="2">
        <v>242</v>
      </c>
      <c r="K22" s="15">
        <v>7</v>
      </c>
    </row>
    <row r="23" spans="4:11" x14ac:dyDescent="0.25">
      <c r="D23" s="68"/>
      <c r="E23" s="8" t="s">
        <v>27</v>
      </c>
      <c r="F23" s="9"/>
      <c r="G23" s="12">
        <v>654</v>
      </c>
      <c r="H23" s="14">
        <v>447</v>
      </c>
      <c r="I23" s="2">
        <v>37</v>
      </c>
      <c r="J23" s="2">
        <v>163</v>
      </c>
      <c r="K23" s="15">
        <v>7</v>
      </c>
    </row>
    <row r="24" spans="4:11" x14ac:dyDescent="0.25">
      <c r="D24" s="68"/>
      <c r="E24" s="8" t="s">
        <v>28</v>
      </c>
      <c r="F24" s="9"/>
      <c r="G24" s="12">
        <v>369</v>
      </c>
      <c r="H24" s="14">
        <v>260</v>
      </c>
      <c r="I24" s="2">
        <v>30</v>
      </c>
      <c r="J24" s="2">
        <v>79</v>
      </c>
      <c r="K24" s="15">
        <v>0</v>
      </c>
    </row>
    <row r="25" spans="4:11" x14ac:dyDescent="0.25">
      <c r="D25" s="68"/>
      <c r="E25" s="8" t="s">
        <v>29</v>
      </c>
      <c r="F25" s="9"/>
      <c r="G25" s="12">
        <v>146</v>
      </c>
      <c r="H25" s="14">
        <v>111</v>
      </c>
      <c r="I25" s="2">
        <v>11</v>
      </c>
      <c r="J25" s="2">
        <v>24</v>
      </c>
      <c r="K25" s="15">
        <v>0</v>
      </c>
    </row>
    <row r="26" spans="4:11" x14ac:dyDescent="0.25">
      <c r="D26" s="67" t="s">
        <v>30</v>
      </c>
      <c r="E26" s="10" t="s">
        <v>31</v>
      </c>
      <c r="F26" s="7"/>
      <c r="G26" s="11">
        <v>750</v>
      </c>
      <c r="H26" s="13">
        <v>522</v>
      </c>
      <c r="I26" s="1">
        <v>57</v>
      </c>
      <c r="J26" s="1">
        <v>168</v>
      </c>
      <c r="K26" s="16">
        <v>3</v>
      </c>
    </row>
    <row r="27" spans="4:11" x14ac:dyDescent="0.25">
      <c r="D27" s="68"/>
      <c r="E27" s="8" t="s">
        <v>32</v>
      </c>
      <c r="F27" s="9"/>
      <c r="G27" s="12">
        <v>746</v>
      </c>
      <c r="H27" s="14">
        <v>508</v>
      </c>
      <c r="I27" s="2">
        <v>47</v>
      </c>
      <c r="J27" s="2">
        <v>184</v>
      </c>
      <c r="K27" s="15">
        <v>7</v>
      </c>
    </row>
    <row r="28" spans="4:11" x14ac:dyDescent="0.25">
      <c r="D28" s="67" t="s">
        <v>33</v>
      </c>
      <c r="E28" s="10" t="s">
        <v>34</v>
      </c>
      <c r="F28" s="7"/>
      <c r="G28" s="11">
        <v>1182</v>
      </c>
      <c r="H28" s="13">
        <v>802</v>
      </c>
      <c r="I28" s="1">
        <v>91</v>
      </c>
      <c r="J28" s="1">
        <v>281</v>
      </c>
      <c r="K28" s="16">
        <v>8</v>
      </c>
    </row>
    <row r="29" spans="4:11" x14ac:dyDescent="0.25">
      <c r="D29" s="68"/>
      <c r="E29" s="8" t="s">
        <v>35</v>
      </c>
      <c r="F29" s="9"/>
      <c r="G29" s="12">
        <v>137</v>
      </c>
      <c r="H29" s="14">
        <v>104</v>
      </c>
      <c r="I29" s="2">
        <v>5</v>
      </c>
      <c r="J29" s="2">
        <v>28</v>
      </c>
      <c r="K29" s="15">
        <v>0</v>
      </c>
    </row>
    <row r="30" spans="4:11" x14ac:dyDescent="0.25">
      <c r="D30" s="68"/>
      <c r="E30" s="8" t="s">
        <v>36</v>
      </c>
      <c r="F30" s="9"/>
      <c r="G30" s="12">
        <v>129</v>
      </c>
      <c r="H30" s="14">
        <v>90</v>
      </c>
      <c r="I30" s="2">
        <v>6</v>
      </c>
      <c r="J30" s="2">
        <v>33</v>
      </c>
      <c r="K30" s="15">
        <v>0</v>
      </c>
    </row>
    <row r="31" spans="4:11" x14ac:dyDescent="0.25">
      <c r="D31" s="68"/>
      <c r="E31" s="8" t="s">
        <v>37</v>
      </c>
      <c r="F31" s="9"/>
      <c r="G31" s="12">
        <v>5</v>
      </c>
      <c r="H31" s="14">
        <v>4</v>
      </c>
      <c r="I31" s="2">
        <v>0</v>
      </c>
      <c r="J31" s="2">
        <v>1</v>
      </c>
      <c r="K31" s="15">
        <v>0</v>
      </c>
    </row>
    <row r="32" spans="4:11" x14ac:dyDescent="0.25">
      <c r="D32" s="68"/>
      <c r="E32" s="8" t="s">
        <v>38</v>
      </c>
      <c r="F32" s="9"/>
      <c r="G32" s="12">
        <v>43</v>
      </c>
      <c r="H32" s="14">
        <v>30</v>
      </c>
      <c r="I32" s="2">
        <v>2</v>
      </c>
      <c r="J32" s="2">
        <v>9</v>
      </c>
      <c r="K32" s="15">
        <v>2</v>
      </c>
    </row>
    <row r="33" spans="4:11" x14ac:dyDescent="0.25">
      <c r="D33" s="68"/>
      <c r="E33" s="8" t="s">
        <v>39</v>
      </c>
      <c r="F33" s="9"/>
      <c r="G33" s="12">
        <v>0</v>
      </c>
      <c r="H33" s="14">
        <v>0</v>
      </c>
      <c r="I33" s="2">
        <v>0</v>
      </c>
      <c r="J33" s="2">
        <v>0</v>
      </c>
      <c r="K33" s="15">
        <v>0</v>
      </c>
    </row>
    <row r="34" spans="4:11" x14ac:dyDescent="0.25">
      <c r="D34" s="67" t="s">
        <v>40</v>
      </c>
      <c r="E34" s="10" t="s">
        <v>41</v>
      </c>
      <c r="F34" s="7"/>
      <c r="G34" s="11">
        <v>750</v>
      </c>
      <c r="H34" s="13">
        <v>522</v>
      </c>
      <c r="I34" s="1">
        <v>57</v>
      </c>
      <c r="J34" s="1">
        <v>168</v>
      </c>
      <c r="K34" s="16">
        <v>3</v>
      </c>
    </row>
    <row r="35" spans="4:11" x14ac:dyDescent="0.25">
      <c r="D35" s="68"/>
      <c r="E35" s="8" t="s">
        <v>34</v>
      </c>
      <c r="F35" s="9"/>
      <c r="G35" s="12">
        <v>588</v>
      </c>
      <c r="H35" s="14">
        <v>403</v>
      </c>
      <c r="I35" s="2">
        <v>50</v>
      </c>
      <c r="J35" s="2">
        <v>132</v>
      </c>
      <c r="K35" s="15">
        <v>3</v>
      </c>
    </row>
    <row r="36" spans="4:11" x14ac:dyDescent="0.25">
      <c r="D36" s="68"/>
      <c r="E36" s="8" t="s">
        <v>35</v>
      </c>
      <c r="F36" s="9"/>
      <c r="G36" s="12">
        <v>72</v>
      </c>
      <c r="H36" s="14">
        <v>55</v>
      </c>
      <c r="I36" s="2">
        <v>3</v>
      </c>
      <c r="J36" s="2">
        <v>14</v>
      </c>
      <c r="K36" s="15">
        <v>0</v>
      </c>
    </row>
    <row r="37" spans="4:11" x14ac:dyDescent="0.25">
      <c r="D37" s="68"/>
      <c r="E37" s="8" t="s">
        <v>36</v>
      </c>
      <c r="F37" s="9"/>
      <c r="G37" s="12">
        <v>62</v>
      </c>
      <c r="H37" s="14">
        <v>43</v>
      </c>
      <c r="I37" s="2">
        <v>2</v>
      </c>
      <c r="J37" s="2">
        <v>17</v>
      </c>
      <c r="K37" s="15">
        <v>0</v>
      </c>
    </row>
    <row r="38" spans="4:11" x14ac:dyDescent="0.25">
      <c r="D38" s="68"/>
      <c r="E38" s="8" t="s">
        <v>38</v>
      </c>
      <c r="F38" s="9"/>
      <c r="G38" s="12">
        <v>25</v>
      </c>
      <c r="H38" s="14">
        <v>18</v>
      </c>
      <c r="I38" s="2">
        <v>2</v>
      </c>
      <c r="J38" s="2">
        <v>5</v>
      </c>
      <c r="K38" s="15">
        <v>0</v>
      </c>
    </row>
    <row r="39" spans="4:11" x14ac:dyDescent="0.25">
      <c r="D39" s="68"/>
      <c r="E39" s="8" t="s">
        <v>37</v>
      </c>
      <c r="F39" s="9"/>
      <c r="G39" s="12">
        <v>3</v>
      </c>
      <c r="H39" s="14">
        <v>3</v>
      </c>
      <c r="I39" s="2">
        <v>0</v>
      </c>
      <c r="J39" s="2">
        <v>0</v>
      </c>
      <c r="K39" s="15">
        <v>0</v>
      </c>
    </row>
    <row r="40" spans="4:11" x14ac:dyDescent="0.25">
      <c r="D40" s="68"/>
      <c r="E40" s="8" t="s">
        <v>39</v>
      </c>
      <c r="F40" s="9"/>
      <c r="G40" s="12">
        <v>0</v>
      </c>
      <c r="H40" s="14">
        <v>0</v>
      </c>
      <c r="I40" s="2">
        <v>0</v>
      </c>
      <c r="J40" s="2">
        <v>0</v>
      </c>
      <c r="K40" s="15">
        <v>0</v>
      </c>
    </row>
    <row r="41" spans="4:11" x14ac:dyDescent="0.25">
      <c r="D41" s="68"/>
      <c r="E41" s="8" t="s">
        <v>42</v>
      </c>
      <c r="F41" s="9"/>
      <c r="G41" s="12">
        <v>746</v>
      </c>
      <c r="H41" s="14">
        <v>508</v>
      </c>
      <c r="I41" s="2">
        <v>47</v>
      </c>
      <c r="J41" s="2">
        <v>184</v>
      </c>
      <c r="K41" s="15">
        <v>7</v>
      </c>
    </row>
    <row r="42" spans="4:11" x14ac:dyDescent="0.25">
      <c r="D42" s="68"/>
      <c r="E42" s="8" t="s">
        <v>34</v>
      </c>
      <c r="F42" s="9"/>
      <c r="G42" s="12">
        <v>594</v>
      </c>
      <c r="H42" s="14">
        <v>399</v>
      </c>
      <c r="I42" s="2">
        <v>41</v>
      </c>
      <c r="J42" s="2">
        <v>149</v>
      </c>
      <c r="K42" s="15">
        <v>5</v>
      </c>
    </row>
    <row r="43" spans="4:11" x14ac:dyDescent="0.25">
      <c r="D43" s="68"/>
      <c r="E43" s="8" t="s">
        <v>35</v>
      </c>
      <c r="F43" s="9"/>
      <c r="G43" s="12">
        <v>65</v>
      </c>
      <c r="H43" s="14">
        <v>49</v>
      </c>
      <c r="I43" s="2">
        <v>2</v>
      </c>
      <c r="J43" s="2">
        <v>14</v>
      </c>
      <c r="K43" s="15">
        <v>0</v>
      </c>
    </row>
    <row r="44" spans="4:11" x14ac:dyDescent="0.25">
      <c r="D44" s="68"/>
      <c r="E44" s="8" t="s">
        <v>36</v>
      </c>
      <c r="F44" s="9"/>
      <c r="G44" s="12">
        <v>67</v>
      </c>
      <c r="H44" s="14">
        <v>47</v>
      </c>
      <c r="I44" s="2">
        <v>4</v>
      </c>
      <c r="J44" s="2">
        <v>16</v>
      </c>
      <c r="K44" s="15">
        <v>0</v>
      </c>
    </row>
    <row r="45" spans="4:11" x14ac:dyDescent="0.25">
      <c r="D45" s="68"/>
      <c r="E45" s="8" t="s">
        <v>38</v>
      </c>
      <c r="F45" s="9"/>
      <c r="G45" s="12">
        <v>18</v>
      </c>
      <c r="H45" s="14">
        <v>12</v>
      </c>
      <c r="I45" s="2">
        <v>0</v>
      </c>
      <c r="J45" s="2">
        <v>4</v>
      </c>
      <c r="K45" s="15">
        <v>2</v>
      </c>
    </row>
    <row r="46" spans="4:11" x14ac:dyDescent="0.25">
      <c r="D46" s="68"/>
      <c r="E46" s="8" t="s">
        <v>37</v>
      </c>
      <c r="F46" s="9"/>
      <c r="G46" s="12">
        <v>2</v>
      </c>
      <c r="H46" s="14">
        <v>1</v>
      </c>
      <c r="I46" s="2">
        <v>0</v>
      </c>
      <c r="J46" s="2">
        <v>1</v>
      </c>
      <c r="K46" s="15">
        <v>0</v>
      </c>
    </row>
    <row r="47" spans="4:11" x14ac:dyDescent="0.25">
      <c r="D47" s="68"/>
      <c r="E47" s="8" t="s">
        <v>39</v>
      </c>
      <c r="F47" s="9"/>
      <c r="G47" s="12">
        <v>0</v>
      </c>
      <c r="H47" s="14">
        <v>0</v>
      </c>
      <c r="I47" s="2">
        <v>0</v>
      </c>
      <c r="J47" s="2">
        <v>0</v>
      </c>
      <c r="K47" s="15">
        <v>0</v>
      </c>
    </row>
    <row r="48" spans="4:11" x14ac:dyDescent="0.25">
      <c r="D48" s="67" t="s">
        <v>43</v>
      </c>
      <c r="E48" s="10" t="s">
        <v>44</v>
      </c>
      <c r="F48" s="7"/>
      <c r="G48" s="11">
        <v>309</v>
      </c>
      <c r="H48" s="13">
        <v>224</v>
      </c>
      <c r="I48" s="1">
        <v>13</v>
      </c>
      <c r="J48" s="1">
        <v>70</v>
      </c>
      <c r="K48" s="16">
        <v>2</v>
      </c>
    </row>
    <row r="49" spans="4:11" x14ac:dyDescent="0.25">
      <c r="D49" s="68"/>
      <c r="E49" s="8" t="s">
        <v>45</v>
      </c>
      <c r="F49" s="9"/>
      <c r="G49" s="12">
        <v>149</v>
      </c>
      <c r="H49" s="14">
        <v>100</v>
      </c>
      <c r="I49" s="2">
        <v>6</v>
      </c>
      <c r="J49" s="2">
        <v>43</v>
      </c>
      <c r="K49" s="15">
        <v>0</v>
      </c>
    </row>
    <row r="50" spans="4:11" x14ac:dyDescent="0.25">
      <c r="D50" s="68"/>
      <c r="E50" s="8" t="s">
        <v>46</v>
      </c>
      <c r="F50" s="9"/>
      <c r="G50" s="12">
        <v>160</v>
      </c>
      <c r="H50" s="14">
        <v>124</v>
      </c>
      <c r="I50" s="2">
        <v>7</v>
      </c>
      <c r="J50" s="2">
        <v>27</v>
      </c>
      <c r="K50" s="15">
        <v>2</v>
      </c>
    </row>
    <row r="51" spans="4:11" x14ac:dyDescent="0.25">
      <c r="D51" s="68"/>
      <c r="E51" s="8" t="s">
        <v>47</v>
      </c>
      <c r="F51" s="9"/>
      <c r="G51" s="12">
        <v>1182</v>
      </c>
      <c r="H51" s="14">
        <v>802</v>
      </c>
      <c r="I51" s="2">
        <v>91</v>
      </c>
      <c r="J51" s="2">
        <v>281</v>
      </c>
      <c r="K51" s="15">
        <v>8</v>
      </c>
    </row>
    <row r="52" spans="4:11" x14ac:dyDescent="0.25">
      <c r="D52" s="68"/>
      <c r="E52" s="8" t="s">
        <v>48</v>
      </c>
      <c r="F52" s="9"/>
      <c r="G52" s="12">
        <v>175</v>
      </c>
      <c r="H52" s="14">
        <v>119</v>
      </c>
      <c r="I52" s="2">
        <v>15</v>
      </c>
      <c r="J52" s="2">
        <v>39</v>
      </c>
      <c r="K52" s="15">
        <v>2</v>
      </c>
    </row>
    <row r="53" spans="4:11" x14ac:dyDescent="0.25">
      <c r="D53" s="68"/>
      <c r="E53" s="8" t="s">
        <v>49</v>
      </c>
      <c r="F53" s="9"/>
      <c r="G53" s="12">
        <v>169</v>
      </c>
      <c r="H53" s="14">
        <v>114</v>
      </c>
      <c r="I53" s="2">
        <v>9</v>
      </c>
      <c r="J53" s="2">
        <v>44</v>
      </c>
      <c r="K53" s="15">
        <v>2</v>
      </c>
    </row>
    <row r="54" spans="4:11" x14ac:dyDescent="0.25">
      <c r="D54" s="68"/>
      <c r="E54" s="8" t="s">
        <v>50</v>
      </c>
      <c r="F54" s="9"/>
      <c r="G54" s="12">
        <v>176</v>
      </c>
      <c r="H54" s="14">
        <v>113</v>
      </c>
      <c r="I54" s="2">
        <v>13</v>
      </c>
      <c r="J54" s="2">
        <v>48</v>
      </c>
      <c r="K54" s="15">
        <v>2</v>
      </c>
    </row>
    <row r="55" spans="4:11" x14ac:dyDescent="0.25">
      <c r="D55" s="68"/>
      <c r="E55" s="8" t="s">
        <v>51</v>
      </c>
      <c r="F55" s="9"/>
      <c r="G55" s="12">
        <v>183</v>
      </c>
      <c r="H55" s="14">
        <v>130</v>
      </c>
      <c r="I55" s="2">
        <v>10</v>
      </c>
      <c r="J55" s="2">
        <v>42</v>
      </c>
      <c r="K55" s="15">
        <v>1</v>
      </c>
    </row>
    <row r="56" spans="4:11" x14ac:dyDescent="0.25">
      <c r="D56" s="68"/>
      <c r="E56" s="8" t="s">
        <v>52</v>
      </c>
      <c r="F56" s="9"/>
      <c r="G56" s="12">
        <v>230</v>
      </c>
      <c r="H56" s="14">
        <v>159</v>
      </c>
      <c r="I56" s="2">
        <v>18</v>
      </c>
      <c r="J56" s="2">
        <v>52</v>
      </c>
      <c r="K56" s="15">
        <v>1</v>
      </c>
    </row>
    <row r="57" spans="4:11" x14ac:dyDescent="0.25">
      <c r="D57" s="68"/>
      <c r="E57" s="8" t="s">
        <v>53</v>
      </c>
      <c r="F57" s="9"/>
      <c r="G57" s="12">
        <v>249</v>
      </c>
      <c r="H57" s="14">
        <v>167</v>
      </c>
      <c r="I57" s="2">
        <v>26</v>
      </c>
      <c r="J57" s="2">
        <v>56</v>
      </c>
      <c r="K57" s="15">
        <v>0</v>
      </c>
    </row>
    <row r="58" spans="4:11" x14ac:dyDescent="0.25">
      <c r="D58" s="68"/>
      <c r="E58" s="8" t="s">
        <v>37</v>
      </c>
      <c r="F58" s="9"/>
      <c r="G58" s="12">
        <v>5</v>
      </c>
      <c r="H58" s="14">
        <v>4</v>
      </c>
      <c r="I58" s="2">
        <v>0</v>
      </c>
      <c r="J58" s="2">
        <v>1</v>
      </c>
      <c r="K58" s="15">
        <v>0</v>
      </c>
    </row>
    <row r="59" spans="4:11" x14ac:dyDescent="0.25">
      <c r="D59" s="69"/>
      <c r="E59" s="35" t="s">
        <v>39</v>
      </c>
      <c r="F59" s="31"/>
      <c r="G59" s="25">
        <v>0</v>
      </c>
      <c r="H59" s="39">
        <v>0</v>
      </c>
      <c r="I59" s="6">
        <v>0</v>
      </c>
      <c r="J59" s="6">
        <v>0</v>
      </c>
      <c r="K59" s="40">
        <v>0</v>
      </c>
    </row>
  </sheetData>
  <mergeCells count="7">
    <mergeCell ref="D34:D47"/>
    <mergeCell ref="D48:D59"/>
    <mergeCell ref="D8:F9"/>
    <mergeCell ref="D11:D18"/>
    <mergeCell ref="D19:D25"/>
    <mergeCell ref="D26:D27"/>
    <mergeCell ref="D28:D33"/>
  </mergeCells>
  <phoneticPr fontId="4"/>
  <pageMargins left="0.7" right="0.7" top="0.75" bottom="0.75" header="0.3" footer="0.3"/>
  <pageSetup paperSize="9" scale="63" pageOrder="overThenDown" orientation="landscape"/>
  <headerFooter>
    <oddFooter>&amp;CN(69)</oddFooter>
  </headerFooter>
  <rowBreaks count="1" manualBreakCount="1">
    <brk id="59" max="16383" man="1"/>
  </rowBreaks>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4:K59"/>
  <sheetViews>
    <sheetView workbookViewId="0"/>
  </sheetViews>
  <sheetFormatPr defaultColWidth="8.8984375" defaultRowHeight="12.6" x14ac:dyDescent="0.25"/>
  <cols>
    <col min="1" max="1" width="3.59765625" style="24" customWidth="1"/>
    <col min="2" max="2" width="4.59765625" style="24" customWidth="1"/>
    <col min="3" max="4" width="7.59765625" style="24" customWidth="1"/>
    <col min="5" max="5" width="16.59765625" style="24" customWidth="1"/>
    <col min="6" max="6" width="5.59765625" style="24" customWidth="1"/>
    <col min="7" max="11" width="8.59765625" style="24" customWidth="1"/>
    <col min="12" max="16384" width="8.8984375" style="24"/>
  </cols>
  <sheetData>
    <row r="4" spans="2:11" x14ac:dyDescent="0.25">
      <c r="B4" s="32" t="str">
        <f xml:space="preserve"> HYPERLINK("#'目次'!B76", "[70]")</f>
        <v>[70]</v>
      </c>
      <c r="C4" s="19" t="s">
        <v>778</v>
      </c>
    </row>
    <row r="7" spans="2:11" x14ac:dyDescent="0.25">
      <c r="C7" s="19" t="s">
        <v>11</v>
      </c>
    </row>
    <row r="8" spans="2:11" ht="25.2" x14ac:dyDescent="0.25">
      <c r="D8" s="63"/>
      <c r="E8" s="64"/>
      <c r="F8" s="64"/>
      <c r="G8" s="38" t="s">
        <v>12</v>
      </c>
      <c r="H8" s="33" t="s">
        <v>774</v>
      </c>
      <c r="I8" s="5" t="s">
        <v>775</v>
      </c>
      <c r="J8" s="5" t="s">
        <v>776</v>
      </c>
      <c r="K8" s="29" t="s">
        <v>231</v>
      </c>
    </row>
    <row r="9" spans="2:11" x14ac:dyDescent="0.25">
      <c r="D9" s="65"/>
      <c r="E9" s="66"/>
      <c r="F9" s="66"/>
      <c r="G9" s="37"/>
      <c r="H9" s="34"/>
      <c r="I9" s="4"/>
      <c r="J9" s="4"/>
      <c r="K9" s="26"/>
    </row>
    <row r="10" spans="2:11" x14ac:dyDescent="0.25">
      <c r="D10" s="30"/>
      <c r="E10" s="28" t="s">
        <v>12</v>
      </c>
      <c r="F10" s="36"/>
      <c r="G10" s="27">
        <v>1496</v>
      </c>
      <c r="H10" s="3">
        <v>579</v>
      </c>
      <c r="I10" s="3">
        <v>142</v>
      </c>
      <c r="J10" s="3">
        <v>759</v>
      </c>
      <c r="K10" s="41">
        <v>16</v>
      </c>
    </row>
    <row r="11" spans="2:11" x14ac:dyDescent="0.25">
      <c r="D11" s="67" t="s">
        <v>21</v>
      </c>
      <c r="E11" s="10" t="s">
        <v>13</v>
      </c>
      <c r="F11" s="7"/>
      <c r="G11" s="11">
        <v>64</v>
      </c>
      <c r="H11" s="13">
        <v>23</v>
      </c>
      <c r="I11" s="1">
        <v>3</v>
      </c>
      <c r="J11" s="1">
        <v>38</v>
      </c>
      <c r="K11" s="16">
        <v>0</v>
      </c>
    </row>
    <row r="12" spans="2:11" x14ac:dyDescent="0.25">
      <c r="D12" s="68"/>
      <c r="E12" s="8" t="s">
        <v>14</v>
      </c>
      <c r="F12" s="9"/>
      <c r="G12" s="12">
        <v>120</v>
      </c>
      <c r="H12" s="14">
        <v>61</v>
      </c>
      <c r="I12" s="2">
        <v>8</v>
      </c>
      <c r="J12" s="2">
        <v>51</v>
      </c>
      <c r="K12" s="15">
        <v>0</v>
      </c>
    </row>
    <row r="13" spans="2:11" x14ac:dyDescent="0.25">
      <c r="D13" s="68"/>
      <c r="E13" s="8" t="s">
        <v>15</v>
      </c>
      <c r="F13" s="9"/>
      <c r="G13" s="12">
        <v>417</v>
      </c>
      <c r="H13" s="14">
        <v>161</v>
      </c>
      <c r="I13" s="2">
        <v>40</v>
      </c>
      <c r="J13" s="2">
        <v>210</v>
      </c>
      <c r="K13" s="15">
        <v>6</v>
      </c>
    </row>
    <row r="14" spans="2:11" x14ac:dyDescent="0.25">
      <c r="D14" s="68"/>
      <c r="E14" s="8" t="s">
        <v>16</v>
      </c>
      <c r="F14" s="9"/>
      <c r="G14" s="12">
        <v>308</v>
      </c>
      <c r="H14" s="14">
        <v>131</v>
      </c>
      <c r="I14" s="2">
        <v>30</v>
      </c>
      <c r="J14" s="2">
        <v>144</v>
      </c>
      <c r="K14" s="15">
        <v>3</v>
      </c>
    </row>
    <row r="15" spans="2:11" x14ac:dyDescent="0.25">
      <c r="D15" s="68"/>
      <c r="E15" s="8" t="s">
        <v>17</v>
      </c>
      <c r="F15" s="9"/>
      <c r="G15" s="12">
        <v>220</v>
      </c>
      <c r="H15" s="14">
        <v>72</v>
      </c>
      <c r="I15" s="2">
        <v>29</v>
      </c>
      <c r="J15" s="2">
        <v>117</v>
      </c>
      <c r="K15" s="15">
        <v>2</v>
      </c>
    </row>
    <row r="16" spans="2:11" x14ac:dyDescent="0.25">
      <c r="D16" s="68"/>
      <c r="E16" s="8" t="s">
        <v>18</v>
      </c>
      <c r="F16" s="9"/>
      <c r="G16" s="12">
        <v>99</v>
      </c>
      <c r="H16" s="14">
        <v>27</v>
      </c>
      <c r="I16" s="2">
        <v>8</v>
      </c>
      <c r="J16" s="2">
        <v>63</v>
      </c>
      <c r="K16" s="15">
        <v>1</v>
      </c>
    </row>
    <row r="17" spans="4:11" x14ac:dyDescent="0.25">
      <c r="D17" s="68"/>
      <c r="E17" s="8" t="s">
        <v>19</v>
      </c>
      <c r="F17" s="9"/>
      <c r="G17" s="12">
        <v>48</v>
      </c>
      <c r="H17" s="14">
        <v>19</v>
      </c>
      <c r="I17" s="2">
        <v>6</v>
      </c>
      <c r="J17" s="2">
        <v>23</v>
      </c>
      <c r="K17" s="15">
        <v>0</v>
      </c>
    </row>
    <row r="18" spans="4:11" x14ac:dyDescent="0.25">
      <c r="D18" s="68"/>
      <c r="E18" s="8" t="s">
        <v>20</v>
      </c>
      <c r="F18" s="9"/>
      <c r="G18" s="12">
        <v>220</v>
      </c>
      <c r="H18" s="14">
        <v>85</v>
      </c>
      <c r="I18" s="2">
        <v>18</v>
      </c>
      <c r="J18" s="2">
        <v>113</v>
      </c>
      <c r="K18" s="15">
        <v>4</v>
      </c>
    </row>
    <row r="19" spans="4:11" x14ac:dyDescent="0.25">
      <c r="D19" s="67" t="s">
        <v>22</v>
      </c>
      <c r="E19" s="10" t="s">
        <v>23</v>
      </c>
      <c r="F19" s="7"/>
      <c r="G19" s="11">
        <v>327</v>
      </c>
      <c r="H19" s="13">
        <v>113</v>
      </c>
      <c r="I19" s="1">
        <v>29</v>
      </c>
      <c r="J19" s="1">
        <v>182</v>
      </c>
      <c r="K19" s="16">
        <v>3</v>
      </c>
    </row>
    <row r="20" spans="4:11" x14ac:dyDescent="0.25">
      <c r="D20" s="68"/>
      <c r="E20" s="8" t="s">
        <v>24</v>
      </c>
      <c r="F20" s="9"/>
      <c r="G20" s="12">
        <v>54</v>
      </c>
      <c r="H20" s="14">
        <v>24</v>
      </c>
      <c r="I20" s="2">
        <v>4</v>
      </c>
      <c r="J20" s="2">
        <v>26</v>
      </c>
      <c r="K20" s="15">
        <v>0</v>
      </c>
    </row>
    <row r="21" spans="4:11" x14ac:dyDescent="0.25">
      <c r="D21" s="68"/>
      <c r="E21" s="8" t="s">
        <v>25</v>
      </c>
      <c r="F21" s="9"/>
      <c r="G21" s="12">
        <v>273</v>
      </c>
      <c r="H21" s="14">
        <v>89</v>
      </c>
      <c r="I21" s="2">
        <v>25</v>
      </c>
      <c r="J21" s="2">
        <v>156</v>
      </c>
      <c r="K21" s="15">
        <v>3</v>
      </c>
    </row>
    <row r="22" spans="4:11" x14ac:dyDescent="0.25">
      <c r="D22" s="68"/>
      <c r="E22" s="8" t="s">
        <v>26</v>
      </c>
      <c r="F22" s="9"/>
      <c r="G22" s="12">
        <v>1023</v>
      </c>
      <c r="H22" s="14">
        <v>396</v>
      </c>
      <c r="I22" s="2">
        <v>100</v>
      </c>
      <c r="J22" s="2">
        <v>514</v>
      </c>
      <c r="K22" s="15">
        <v>13</v>
      </c>
    </row>
    <row r="23" spans="4:11" x14ac:dyDescent="0.25">
      <c r="D23" s="68"/>
      <c r="E23" s="8" t="s">
        <v>27</v>
      </c>
      <c r="F23" s="9"/>
      <c r="G23" s="12">
        <v>654</v>
      </c>
      <c r="H23" s="14">
        <v>236</v>
      </c>
      <c r="I23" s="2">
        <v>73</v>
      </c>
      <c r="J23" s="2">
        <v>334</v>
      </c>
      <c r="K23" s="15">
        <v>11</v>
      </c>
    </row>
    <row r="24" spans="4:11" x14ac:dyDescent="0.25">
      <c r="D24" s="68"/>
      <c r="E24" s="8" t="s">
        <v>28</v>
      </c>
      <c r="F24" s="9"/>
      <c r="G24" s="12">
        <v>369</v>
      </c>
      <c r="H24" s="14">
        <v>160</v>
      </c>
      <c r="I24" s="2">
        <v>27</v>
      </c>
      <c r="J24" s="2">
        <v>180</v>
      </c>
      <c r="K24" s="15">
        <v>2</v>
      </c>
    </row>
    <row r="25" spans="4:11" x14ac:dyDescent="0.25">
      <c r="D25" s="68"/>
      <c r="E25" s="8" t="s">
        <v>29</v>
      </c>
      <c r="F25" s="9"/>
      <c r="G25" s="12">
        <v>146</v>
      </c>
      <c r="H25" s="14">
        <v>70</v>
      </c>
      <c r="I25" s="2">
        <v>13</v>
      </c>
      <c r="J25" s="2">
        <v>63</v>
      </c>
      <c r="K25" s="15">
        <v>0</v>
      </c>
    </row>
    <row r="26" spans="4:11" x14ac:dyDescent="0.25">
      <c r="D26" s="67" t="s">
        <v>30</v>
      </c>
      <c r="E26" s="10" t="s">
        <v>31</v>
      </c>
      <c r="F26" s="7"/>
      <c r="G26" s="11">
        <v>750</v>
      </c>
      <c r="H26" s="13">
        <v>296</v>
      </c>
      <c r="I26" s="1">
        <v>71</v>
      </c>
      <c r="J26" s="1">
        <v>377</v>
      </c>
      <c r="K26" s="16">
        <v>6</v>
      </c>
    </row>
    <row r="27" spans="4:11" x14ac:dyDescent="0.25">
      <c r="D27" s="68"/>
      <c r="E27" s="8" t="s">
        <v>32</v>
      </c>
      <c r="F27" s="9"/>
      <c r="G27" s="12">
        <v>746</v>
      </c>
      <c r="H27" s="14">
        <v>283</v>
      </c>
      <c r="I27" s="2">
        <v>71</v>
      </c>
      <c r="J27" s="2">
        <v>382</v>
      </c>
      <c r="K27" s="15">
        <v>10</v>
      </c>
    </row>
    <row r="28" spans="4:11" x14ac:dyDescent="0.25">
      <c r="D28" s="67" t="s">
        <v>33</v>
      </c>
      <c r="E28" s="10" t="s">
        <v>34</v>
      </c>
      <c r="F28" s="7"/>
      <c r="G28" s="11">
        <v>1182</v>
      </c>
      <c r="H28" s="13">
        <v>447</v>
      </c>
      <c r="I28" s="1">
        <v>114</v>
      </c>
      <c r="J28" s="1">
        <v>609</v>
      </c>
      <c r="K28" s="16">
        <v>12</v>
      </c>
    </row>
    <row r="29" spans="4:11" x14ac:dyDescent="0.25">
      <c r="D29" s="68"/>
      <c r="E29" s="8" t="s">
        <v>35</v>
      </c>
      <c r="F29" s="9"/>
      <c r="G29" s="12">
        <v>137</v>
      </c>
      <c r="H29" s="14">
        <v>58</v>
      </c>
      <c r="I29" s="2">
        <v>12</v>
      </c>
      <c r="J29" s="2">
        <v>65</v>
      </c>
      <c r="K29" s="15">
        <v>2</v>
      </c>
    </row>
    <row r="30" spans="4:11" x14ac:dyDescent="0.25">
      <c r="D30" s="68"/>
      <c r="E30" s="8" t="s">
        <v>36</v>
      </c>
      <c r="F30" s="9"/>
      <c r="G30" s="12">
        <v>129</v>
      </c>
      <c r="H30" s="14">
        <v>53</v>
      </c>
      <c r="I30" s="2">
        <v>13</v>
      </c>
      <c r="J30" s="2">
        <v>63</v>
      </c>
      <c r="K30" s="15">
        <v>0</v>
      </c>
    </row>
    <row r="31" spans="4:11" x14ac:dyDescent="0.25">
      <c r="D31" s="68"/>
      <c r="E31" s="8" t="s">
        <v>37</v>
      </c>
      <c r="F31" s="9"/>
      <c r="G31" s="12">
        <v>5</v>
      </c>
      <c r="H31" s="14">
        <v>1</v>
      </c>
      <c r="I31" s="2">
        <v>0</v>
      </c>
      <c r="J31" s="2">
        <v>4</v>
      </c>
      <c r="K31" s="15">
        <v>0</v>
      </c>
    </row>
    <row r="32" spans="4:11" x14ac:dyDescent="0.25">
      <c r="D32" s="68"/>
      <c r="E32" s="8" t="s">
        <v>38</v>
      </c>
      <c r="F32" s="9"/>
      <c r="G32" s="12">
        <v>43</v>
      </c>
      <c r="H32" s="14">
        <v>20</v>
      </c>
      <c r="I32" s="2">
        <v>3</v>
      </c>
      <c r="J32" s="2">
        <v>18</v>
      </c>
      <c r="K32" s="15">
        <v>2</v>
      </c>
    </row>
    <row r="33" spans="4:11" x14ac:dyDescent="0.25">
      <c r="D33" s="68"/>
      <c r="E33" s="8" t="s">
        <v>39</v>
      </c>
      <c r="F33" s="9"/>
      <c r="G33" s="12">
        <v>0</v>
      </c>
      <c r="H33" s="14">
        <v>0</v>
      </c>
      <c r="I33" s="2">
        <v>0</v>
      </c>
      <c r="J33" s="2">
        <v>0</v>
      </c>
      <c r="K33" s="15">
        <v>0</v>
      </c>
    </row>
    <row r="34" spans="4:11" x14ac:dyDescent="0.25">
      <c r="D34" s="67" t="s">
        <v>40</v>
      </c>
      <c r="E34" s="10" t="s">
        <v>41</v>
      </c>
      <c r="F34" s="7"/>
      <c r="G34" s="11">
        <v>750</v>
      </c>
      <c r="H34" s="13">
        <v>296</v>
      </c>
      <c r="I34" s="1">
        <v>71</v>
      </c>
      <c r="J34" s="1">
        <v>377</v>
      </c>
      <c r="K34" s="16">
        <v>6</v>
      </c>
    </row>
    <row r="35" spans="4:11" x14ac:dyDescent="0.25">
      <c r="D35" s="68"/>
      <c r="E35" s="8" t="s">
        <v>34</v>
      </c>
      <c r="F35" s="9"/>
      <c r="G35" s="12">
        <v>588</v>
      </c>
      <c r="H35" s="14">
        <v>228</v>
      </c>
      <c r="I35" s="2">
        <v>57</v>
      </c>
      <c r="J35" s="2">
        <v>298</v>
      </c>
      <c r="K35" s="15">
        <v>5</v>
      </c>
    </row>
    <row r="36" spans="4:11" x14ac:dyDescent="0.25">
      <c r="D36" s="68"/>
      <c r="E36" s="8" t="s">
        <v>35</v>
      </c>
      <c r="F36" s="9"/>
      <c r="G36" s="12">
        <v>72</v>
      </c>
      <c r="H36" s="14">
        <v>28</v>
      </c>
      <c r="I36" s="2">
        <v>6</v>
      </c>
      <c r="J36" s="2">
        <v>37</v>
      </c>
      <c r="K36" s="15">
        <v>1</v>
      </c>
    </row>
    <row r="37" spans="4:11" x14ac:dyDescent="0.25">
      <c r="D37" s="68"/>
      <c r="E37" s="8" t="s">
        <v>36</v>
      </c>
      <c r="F37" s="9"/>
      <c r="G37" s="12">
        <v>62</v>
      </c>
      <c r="H37" s="14">
        <v>28</v>
      </c>
      <c r="I37" s="2">
        <v>6</v>
      </c>
      <c r="J37" s="2">
        <v>28</v>
      </c>
      <c r="K37" s="15">
        <v>0</v>
      </c>
    </row>
    <row r="38" spans="4:11" x14ac:dyDescent="0.25">
      <c r="D38" s="68"/>
      <c r="E38" s="8" t="s">
        <v>38</v>
      </c>
      <c r="F38" s="9"/>
      <c r="G38" s="12">
        <v>25</v>
      </c>
      <c r="H38" s="14">
        <v>11</v>
      </c>
      <c r="I38" s="2">
        <v>2</v>
      </c>
      <c r="J38" s="2">
        <v>12</v>
      </c>
      <c r="K38" s="15">
        <v>0</v>
      </c>
    </row>
    <row r="39" spans="4:11" x14ac:dyDescent="0.25">
      <c r="D39" s="68"/>
      <c r="E39" s="8" t="s">
        <v>37</v>
      </c>
      <c r="F39" s="9"/>
      <c r="G39" s="12">
        <v>3</v>
      </c>
      <c r="H39" s="14">
        <v>1</v>
      </c>
      <c r="I39" s="2">
        <v>0</v>
      </c>
      <c r="J39" s="2">
        <v>2</v>
      </c>
      <c r="K39" s="15">
        <v>0</v>
      </c>
    </row>
    <row r="40" spans="4:11" x14ac:dyDescent="0.25">
      <c r="D40" s="68"/>
      <c r="E40" s="8" t="s">
        <v>39</v>
      </c>
      <c r="F40" s="9"/>
      <c r="G40" s="12">
        <v>0</v>
      </c>
      <c r="H40" s="14">
        <v>0</v>
      </c>
      <c r="I40" s="2">
        <v>0</v>
      </c>
      <c r="J40" s="2">
        <v>0</v>
      </c>
      <c r="K40" s="15">
        <v>0</v>
      </c>
    </row>
    <row r="41" spans="4:11" x14ac:dyDescent="0.25">
      <c r="D41" s="68"/>
      <c r="E41" s="8" t="s">
        <v>42</v>
      </c>
      <c r="F41" s="9"/>
      <c r="G41" s="12">
        <v>746</v>
      </c>
      <c r="H41" s="14">
        <v>283</v>
      </c>
      <c r="I41" s="2">
        <v>71</v>
      </c>
      <c r="J41" s="2">
        <v>382</v>
      </c>
      <c r="K41" s="15">
        <v>10</v>
      </c>
    </row>
    <row r="42" spans="4:11" x14ac:dyDescent="0.25">
      <c r="D42" s="68"/>
      <c r="E42" s="8" t="s">
        <v>34</v>
      </c>
      <c r="F42" s="9"/>
      <c r="G42" s="12">
        <v>594</v>
      </c>
      <c r="H42" s="14">
        <v>219</v>
      </c>
      <c r="I42" s="2">
        <v>57</v>
      </c>
      <c r="J42" s="2">
        <v>311</v>
      </c>
      <c r="K42" s="15">
        <v>7</v>
      </c>
    </row>
    <row r="43" spans="4:11" x14ac:dyDescent="0.25">
      <c r="D43" s="68"/>
      <c r="E43" s="8" t="s">
        <v>35</v>
      </c>
      <c r="F43" s="9"/>
      <c r="G43" s="12">
        <v>65</v>
      </c>
      <c r="H43" s="14">
        <v>30</v>
      </c>
      <c r="I43" s="2">
        <v>6</v>
      </c>
      <c r="J43" s="2">
        <v>28</v>
      </c>
      <c r="K43" s="15">
        <v>1</v>
      </c>
    </row>
    <row r="44" spans="4:11" x14ac:dyDescent="0.25">
      <c r="D44" s="68"/>
      <c r="E44" s="8" t="s">
        <v>36</v>
      </c>
      <c r="F44" s="9"/>
      <c r="G44" s="12">
        <v>67</v>
      </c>
      <c r="H44" s="14">
        <v>25</v>
      </c>
      <c r="I44" s="2">
        <v>7</v>
      </c>
      <c r="J44" s="2">
        <v>35</v>
      </c>
      <c r="K44" s="15">
        <v>0</v>
      </c>
    </row>
    <row r="45" spans="4:11" x14ac:dyDescent="0.25">
      <c r="D45" s="68"/>
      <c r="E45" s="8" t="s">
        <v>38</v>
      </c>
      <c r="F45" s="9"/>
      <c r="G45" s="12">
        <v>18</v>
      </c>
      <c r="H45" s="14">
        <v>9</v>
      </c>
      <c r="I45" s="2">
        <v>1</v>
      </c>
      <c r="J45" s="2">
        <v>6</v>
      </c>
      <c r="K45" s="15">
        <v>2</v>
      </c>
    </row>
    <row r="46" spans="4:11" x14ac:dyDescent="0.25">
      <c r="D46" s="68"/>
      <c r="E46" s="8" t="s">
        <v>37</v>
      </c>
      <c r="F46" s="9"/>
      <c r="G46" s="12">
        <v>2</v>
      </c>
      <c r="H46" s="14">
        <v>0</v>
      </c>
      <c r="I46" s="2">
        <v>0</v>
      </c>
      <c r="J46" s="2">
        <v>2</v>
      </c>
      <c r="K46" s="15">
        <v>0</v>
      </c>
    </row>
    <row r="47" spans="4:11" x14ac:dyDescent="0.25">
      <c r="D47" s="68"/>
      <c r="E47" s="8" t="s">
        <v>39</v>
      </c>
      <c r="F47" s="9"/>
      <c r="G47" s="12">
        <v>0</v>
      </c>
      <c r="H47" s="14">
        <v>0</v>
      </c>
      <c r="I47" s="2">
        <v>0</v>
      </c>
      <c r="J47" s="2">
        <v>0</v>
      </c>
      <c r="K47" s="15">
        <v>0</v>
      </c>
    </row>
    <row r="48" spans="4:11" x14ac:dyDescent="0.25">
      <c r="D48" s="67" t="s">
        <v>43</v>
      </c>
      <c r="E48" s="10" t="s">
        <v>44</v>
      </c>
      <c r="F48" s="7"/>
      <c r="G48" s="11">
        <v>309</v>
      </c>
      <c r="H48" s="13">
        <v>131</v>
      </c>
      <c r="I48" s="1">
        <v>28</v>
      </c>
      <c r="J48" s="1">
        <v>146</v>
      </c>
      <c r="K48" s="16">
        <v>4</v>
      </c>
    </row>
    <row r="49" spans="4:11" x14ac:dyDescent="0.25">
      <c r="D49" s="68"/>
      <c r="E49" s="8" t="s">
        <v>45</v>
      </c>
      <c r="F49" s="9"/>
      <c r="G49" s="12">
        <v>149</v>
      </c>
      <c r="H49" s="14">
        <v>72</v>
      </c>
      <c r="I49" s="2">
        <v>11</v>
      </c>
      <c r="J49" s="2">
        <v>66</v>
      </c>
      <c r="K49" s="15">
        <v>0</v>
      </c>
    </row>
    <row r="50" spans="4:11" x14ac:dyDescent="0.25">
      <c r="D50" s="68"/>
      <c r="E50" s="8" t="s">
        <v>46</v>
      </c>
      <c r="F50" s="9"/>
      <c r="G50" s="12">
        <v>160</v>
      </c>
      <c r="H50" s="14">
        <v>59</v>
      </c>
      <c r="I50" s="2">
        <v>17</v>
      </c>
      <c r="J50" s="2">
        <v>80</v>
      </c>
      <c r="K50" s="15">
        <v>4</v>
      </c>
    </row>
    <row r="51" spans="4:11" x14ac:dyDescent="0.25">
      <c r="D51" s="68"/>
      <c r="E51" s="8" t="s">
        <v>47</v>
      </c>
      <c r="F51" s="9"/>
      <c r="G51" s="12">
        <v>1182</v>
      </c>
      <c r="H51" s="14">
        <v>447</v>
      </c>
      <c r="I51" s="2">
        <v>114</v>
      </c>
      <c r="J51" s="2">
        <v>609</v>
      </c>
      <c r="K51" s="15">
        <v>12</v>
      </c>
    </row>
    <row r="52" spans="4:11" x14ac:dyDescent="0.25">
      <c r="D52" s="68"/>
      <c r="E52" s="8" t="s">
        <v>48</v>
      </c>
      <c r="F52" s="9"/>
      <c r="G52" s="12">
        <v>175</v>
      </c>
      <c r="H52" s="14">
        <v>75</v>
      </c>
      <c r="I52" s="2">
        <v>15</v>
      </c>
      <c r="J52" s="2">
        <v>81</v>
      </c>
      <c r="K52" s="15">
        <v>4</v>
      </c>
    </row>
    <row r="53" spans="4:11" x14ac:dyDescent="0.25">
      <c r="D53" s="68"/>
      <c r="E53" s="8" t="s">
        <v>49</v>
      </c>
      <c r="F53" s="9"/>
      <c r="G53" s="12">
        <v>169</v>
      </c>
      <c r="H53" s="14">
        <v>69</v>
      </c>
      <c r="I53" s="2">
        <v>14</v>
      </c>
      <c r="J53" s="2">
        <v>85</v>
      </c>
      <c r="K53" s="15">
        <v>1</v>
      </c>
    </row>
    <row r="54" spans="4:11" x14ac:dyDescent="0.25">
      <c r="D54" s="68"/>
      <c r="E54" s="8" t="s">
        <v>50</v>
      </c>
      <c r="F54" s="9"/>
      <c r="G54" s="12">
        <v>176</v>
      </c>
      <c r="H54" s="14">
        <v>60</v>
      </c>
      <c r="I54" s="2">
        <v>17</v>
      </c>
      <c r="J54" s="2">
        <v>96</v>
      </c>
      <c r="K54" s="15">
        <v>3</v>
      </c>
    </row>
    <row r="55" spans="4:11" x14ac:dyDescent="0.25">
      <c r="D55" s="68"/>
      <c r="E55" s="8" t="s">
        <v>51</v>
      </c>
      <c r="F55" s="9"/>
      <c r="G55" s="12">
        <v>183</v>
      </c>
      <c r="H55" s="14">
        <v>65</v>
      </c>
      <c r="I55" s="2">
        <v>20</v>
      </c>
      <c r="J55" s="2">
        <v>97</v>
      </c>
      <c r="K55" s="15">
        <v>1</v>
      </c>
    </row>
    <row r="56" spans="4:11" x14ac:dyDescent="0.25">
      <c r="D56" s="68"/>
      <c r="E56" s="8" t="s">
        <v>52</v>
      </c>
      <c r="F56" s="9"/>
      <c r="G56" s="12">
        <v>230</v>
      </c>
      <c r="H56" s="14">
        <v>86</v>
      </c>
      <c r="I56" s="2">
        <v>27</v>
      </c>
      <c r="J56" s="2">
        <v>115</v>
      </c>
      <c r="K56" s="15">
        <v>2</v>
      </c>
    </row>
    <row r="57" spans="4:11" x14ac:dyDescent="0.25">
      <c r="D57" s="68"/>
      <c r="E57" s="8" t="s">
        <v>53</v>
      </c>
      <c r="F57" s="9"/>
      <c r="G57" s="12">
        <v>249</v>
      </c>
      <c r="H57" s="14">
        <v>92</v>
      </c>
      <c r="I57" s="2">
        <v>21</v>
      </c>
      <c r="J57" s="2">
        <v>135</v>
      </c>
      <c r="K57" s="15">
        <v>1</v>
      </c>
    </row>
    <row r="58" spans="4:11" x14ac:dyDescent="0.25">
      <c r="D58" s="68"/>
      <c r="E58" s="8" t="s">
        <v>37</v>
      </c>
      <c r="F58" s="9"/>
      <c r="G58" s="12">
        <v>5</v>
      </c>
      <c r="H58" s="14">
        <v>1</v>
      </c>
      <c r="I58" s="2">
        <v>0</v>
      </c>
      <c r="J58" s="2">
        <v>4</v>
      </c>
      <c r="K58" s="15">
        <v>0</v>
      </c>
    </row>
    <row r="59" spans="4:11" x14ac:dyDescent="0.25">
      <c r="D59" s="69"/>
      <c r="E59" s="35" t="s">
        <v>39</v>
      </c>
      <c r="F59" s="31"/>
      <c r="G59" s="25">
        <v>0</v>
      </c>
      <c r="H59" s="39">
        <v>0</v>
      </c>
      <c r="I59" s="6">
        <v>0</v>
      </c>
      <c r="J59" s="6">
        <v>0</v>
      </c>
      <c r="K59" s="40">
        <v>0</v>
      </c>
    </row>
  </sheetData>
  <mergeCells count="7">
    <mergeCell ref="D34:D47"/>
    <mergeCell ref="D48:D59"/>
    <mergeCell ref="D8:F9"/>
    <mergeCell ref="D11:D18"/>
    <mergeCell ref="D19:D25"/>
    <mergeCell ref="D26:D27"/>
    <mergeCell ref="D28:D33"/>
  </mergeCells>
  <phoneticPr fontId="4"/>
  <pageMargins left="0.7" right="0.7" top="0.75" bottom="0.75" header="0.3" footer="0.3"/>
  <pageSetup paperSize="9" scale="63" pageOrder="overThenDown" orientation="landscape"/>
  <headerFooter>
    <oddFooter>&amp;CN(70)</oddFooter>
  </headerFooter>
  <rowBreaks count="1" manualBreakCount="1">
    <brk id="59" max="16383" man="1"/>
  </rowBreaks>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4:K59"/>
  <sheetViews>
    <sheetView workbookViewId="0"/>
  </sheetViews>
  <sheetFormatPr defaultColWidth="8.8984375" defaultRowHeight="12.6" x14ac:dyDescent="0.25"/>
  <cols>
    <col min="1" max="1" width="3.59765625" style="24" customWidth="1"/>
    <col min="2" max="2" width="4.59765625" style="24" customWidth="1"/>
    <col min="3" max="4" width="7.59765625" style="24" customWidth="1"/>
    <col min="5" max="5" width="16.59765625" style="24" customWidth="1"/>
    <col min="6" max="6" width="5.59765625" style="24" customWidth="1"/>
    <col min="7" max="11" width="8.59765625" style="24" customWidth="1"/>
    <col min="12" max="16384" width="8.8984375" style="24"/>
  </cols>
  <sheetData>
    <row r="4" spans="2:11" x14ac:dyDescent="0.25">
      <c r="B4" s="32" t="str">
        <f xml:space="preserve"> HYPERLINK("#'目次'!B77", "[71]")</f>
        <v>[71]</v>
      </c>
      <c r="C4" s="19" t="s">
        <v>780</v>
      </c>
    </row>
    <row r="5" spans="2:11" x14ac:dyDescent="0.25">
      <c r="C5" s="24" t="s">
        <v>781</v>
      </c>
    </row>
    <row r="7" spans="2:11" x14ac:dyDescent="0.25">
      <c r="C7" s="19" t="s">
        <v>11</v>
      </c>
    </row>
    <row r="8" spans="2:11" ht="25.2" x14ac:dyDescent="0.25">
      <c r="D8" s="63"/>
      <c r="E8" s="64"/>
      <c r="F8" s="64"/>
      <c r="G8" s="38" t="s">
        <v>12</v>
      </c>
      <c r="H8" s="33" t="s">
        <v>774</v>
      </c>
      <c r="I8" s="5" t="s">
        <v>775</v>
      </c>
      <c r="J8" s="5" t="s">
        <v>776</v>
      </c>
      <c r="K8" s="29" t="s">
        <v>231</v>
      </c>
    </row>
    <row r="9" spans="2:11" x14ac:dyDescent="0.25">
      <c r="D9" s="65"/>
      <c r="E9" s="66"/>
      <c r="F9" s="66"/>
      <c r="G9" s="37"/>
      <c r="H9" s="34"/>
      <c r="I9" s="4"/>
      <c r="J9" s="4"/>
      <c r="K9" s="26"/>
    </row>
    <row r="10" spans="2:11" x14ac:dyDescent="0.25">
      <c r="D10" s="30"/>
      <c r="E10" s="28" t="s">
        <v>12</v>
      </c>
      <c r="F10" s="36"/>
      <c r="G10" s="27">
        <v>1386</v>
      </c>
      <c r="H10" s="3">
        <v>1108</v>
      </c>
      <c r="I10" s="3">
        <v>53</v>
      </c>
      <c r="J10" s="3">
        <v>200</v>
      </c>
      <c r="K10" s="41">
        <v>25</v>
      </c>
    </row>
    <row r="11" spans="2:11" x14ac:dyDescent="0.25">
      <c r="D11" s="67" t="s">
        <v>21</v>
      </c>
      <c r="E11" s="10" t="s">
        <v>13</v>
      </c>
      <c r="F11" s="7"/>
      <c r="G11" s="11">
        <v>62</v>
      </c>
      <c r="H11" s="13">
        <v>53</v>
      </c>
      <c r="I11" s="1">
        <v>1</v>
      </c>
      <c r="J11" s="1">
        <v>8</v>
      </c>
      <c r="K11" s="16">
        <v>0</v>
      </c>
    </row>
    <row r="12" spans="2:11" x14ac:dyDescent="0.25">
      <c r="D12" s="68"/>
      <c r="E12" s="8" t="s">
        <v>14</v>
      </c>
      <c r="F12" s="9"/>
      <c r="G12" s="12">
        <v>115</v>
      </c>
      <c r="H12" s="14">
        <v>94</v>
      </c>
      <c r="I12" s="2">
        <v>5</v>
      </c>
      <c r="J12" s="2">
        <v>12</v>
      </c>
      <c r="K12" s="15">
        <v>4</v>
      </c>
    </row>
    <row r="13" spans="2:11" x14ac:dyDescent="0.25">
      <c r="D13" s="68"/>
      <c r="E13" s="8" t="s">
        <v>15</v>
      </c>
      <c r="F13" s="9"/>
      <c r="G13" s="12">
        <v>389</v>
      </c>
      <c r="H13" s="14">
        <v>318</v>
      </c>
      <c r="I13" s="2">
        <v>11</v>
      </c>
      <c r="J13" s="2">
        <v>50</v>
      </c>
      <c r="K13" s="15">
        <v>10</v>
      </c>
    </row>
    <row r="14" spans="2:11" x14ac:dyDescent="0.25">
      <c r="D14" s="68"/>
      <c r="E14" s="8" t="s">
        <v>16</v>
      </c>
      <c r="F14" s="9"/>
      <c r="G14" s="12">
        <v>282</v>
      </c>
      <c r="H14" s="14">
        <v>226</v>
      </c>
      <c r="I14" s="2">
        <v>11</v>
      </c>
      <c r="J14" s="2">
        <v>41</v>
      </c>
      <c r="K14" s="15">
        <v>4</v>
      </c>
    </row>
    <row r="15" spans="2:11" x14ac:dyDescent="0.25">
      <c r="D15" s="68"/>
      <c r="E15" s="8" t="s">
        <v>17</v>
      </c>
      <c r="F15" s="9"/>
      <c r="G15" s="12">
        <v>216</v>
      </c>
      <c r="H15" s="14">
        <v>177</v>
      </c>
      <c r="I15" s="2">
        <v>9</v>
      </c>
      <c r="J15" s="2">
        <v>26</v>
      </c>
      <c r="K15" s="15">
        <v>4</v>
      </c>
    </row>
    <row r="16" spans="2:11" x14ac:dyDescent="0.25">
      <c r="D16" s="68"/>
      <c r="E16" s="8" t="s">
        <v>18</v>
      </c>
      <c r="F16" s="9"/>
      <c r="G16" s="12">
        <v>88</v>
      </c>
      <c r="H16" s="14">
        <v>79</v>
      </c>
      <c r="I16" s="2">
        <v>2</v>
      </c>
      <c r="J16" s="2">
        <v>6</v>
      </c>
      <c r="K16" s="15">
        <v>1</v>
      </c>
    </row>
    <row r="17" spans="4:11" x14ac:dyDescent="0.25">
      <c r="D17" s="68"/>
      <c r="E17" s="8" t="s">
        <v>19</v>
      </c>
      <c r="F17" s="9"/>
      <c r="G17" s="12">
        <v>42</v>
      </c>
      <c r="H17" s="14">
        <v>33</v>
      </c>
      <c r="I17" s="2">
        <v>3</v>
      </c>
      <c r="J17" s="2">
        <v>6</v>
      </c>
      <c r="K17" s="15">
        <v>0</v>
      </c>
    </row>
    <row r="18" spans="4:11" x14ac:dyDescent="0.25">
      <c r="D18" s="68"/>
      <c r="E18" s="8" t="s">
        <v>20</v>
      </c>
      <c r="F18" s="9"/>
      <c r="G18" s="12">
        <v>192</v>
      </c>
      <c r="H18" s="14">
        <v>128</v>
      </c>
      <c r="I18" s="2">
        <v>11</v>
      </c>
      <c r="J18" s="2">
        <v>51</v>
      </c>
      <c r="K18" s="15">
        <v>2</v>
      </c>
    </row>
    <row r="19" spans="4:11" x14ac:dyDescent="0.25">
      <c r="D19" s="67" t="s">
        <v>22</v>
      </c>
      <c r="E19" s="10" t="s">
        <v>23</v>
      </c>
      <c r="F19" s="7"/>
      <c r="G19" s="11">
        <v>302</v>
      </c>
      <c r="H19" s="13">
        <v>240</v>
      </c>
      <c r="I19" s="1">
        <v>8</v>
      </c>
      <c r="J19" s="1">
        <v>47</v>
      </c>
      <c r="K19" s="16">
        <v>7</v>
      </c>
    </row>
    <row r="20" spans="4:11" x14ac:dyDescent="0.25">
      <c r="D20" s="68"/>
      <c r="E20" s="8" t="s">
        <v>24</v>
      </c>
      <c r="F20" s="9"/>
      <c r="G20" s="12">
        <v>49</v>
      </c>
      <c r="H20" s="14">
        <v>37</v>
      </c>
      <c r="I20" s="2">
        <v>2</v>
      </c>
      <c r="J20" s="2">
        <v>8</v>
      </c>
      <c r="K20" s="15">
        <v>2</v>
      </c>
    </row>
    <row r="21" spans="4:11" x14ac:dyDescent="0.25">
      <c r="D21" s="68"/>
      <c r="E21" s="8" t="s">
        <v>25</v>
      </c>
      <c r="F21" s="9"/>
      <c r="G21" s="12">
        <v>253</v>
      </c>
      <c r="H21" s="14">
        <v>203</v>
      </c>
      <c r="I21" s="2">
        <v>6</v>
      </c>
      <c r="J21" s="2">
        <v>39</v>
      </c>
      <c r="K21" s="15">
        <v>5</v>
      </c>
    </row>
    <row r="22" spans="4:11" x14ac:dyDescent="0.25">
      <c r="D22" s="68"/>
      <c r="E22" s="8" t="s">
        <v>26</v>
      </c>
      <c r="F22" s="9"/>
      <c r="G22" s="12">
        <v>949</v>
      </c>
      <c r="H22" s="14">
        <v>763</v>
      </c>
      <c r="I22" s="2">
        <v>38</v>
      </c>
      <c r="J22" s="2">
        <v>131</v>
      </c>
      <c r="K22" s="15">
        <v>17</v>
      </c>
    </row>
    <row r="23" spans="4:11" x14ac:dyDescent="0.25">
      <c r="D23" s="68"/>
      <c r="E23" s="8" t="s">
        <v>27</v>
      </c>
      <c r="F23" s="9"/>
      <c r="G23" s="12">
        <v>608</v>
      </c>
      <c r="H23" s="14">
        <v>495</v>
      </c>
      <c r="I23" s="2">
        <v>19</v>
      </c>
      <c r="J23" s="2">
        <v>82</v>
      </c>
      <c r="K23" s="15">
        <v>12</v>
      </c>
    </row>
    <row r="24" spans="4:11" x14ac:dyDescent="0.25">
      <c r="D24" s="68"/>
      <c r="E24" s="8" t="s">
        <v>28</v>
      </c>
      <c r="F24" s="9"/>
      <c r="G24" s="12">
        <v>341</v>
      </c>
      <c r="H24" s="14">
        <v>268</v>
      </c>
      <c r="I24" s="2">
        <v>19</v>
      </c>
      <c r="J24" s="2">
        <v>49</v>
      </c>
      <c r="K24" s="15">
        <v>5</v>
      </c>
    </row>
    <row r="25" spans="4:11" x14ac:dyDescent="0.25">
      <c r="D25" s="68"/>
      <c r="E25" s="8" t="s">
        <v>29</v>
      </c>
      <c r="F25" s="9"/>
      <c r="G25" s="12">
        <v>135</v>
      </c>
      <c r="H25" s="14">
        <v>105</v>
      </c>
      <c r="I25" s="2">
        <v>7</v>
      </c>
      <c r="J25" s="2">
        <v>22</v>
      </c>
      <c r="K25" s="15">
        <v>1</v>
      </c>
    </row>
    <row r="26" spans="4:11" x14ac:dyDescent="0.25">
      <c r="D26" s="67" t="s">
        <v>30</v>
      </c>
      <c r="E26" s="10" t="s">
        <v>31</v>
      </c>
      <c r="F26" s="7"/>
      <c r="G26" s="11">
        <v>687</v>
      </c>
      <c r="H26" s="13">
        <v>538</v>
      </c>
      <c r="I26" s="1">
        <v>29</v>
      </c>
      <c r="J26" s="1">
        <v>108</v>
      </c>
      <c r="K26" s="16">
        <v>12</v>
      </c>
    </row>
    <row r="27" spans="4:11" x14ac:dyDescent="0.25">
      <c r="D27" s="68"/>
      <c r="E27" s="8" t="s">
        <v>32</v>
      </c>
      <c r="F27" s="9"/>
      <c r="G27" s="12">
        <v>699</v>
      </c>
      <c r="H27" s="14">
        <v>570</v>
      </c>
      <c r="I27" s="2">
        <v>24</v>
      </c>
      <c r="J27" s="2">
        <v>92</v>
      </c>
      <c r="K27" s="15">
        <v>13</v>
      </c>
    </row>
    <row r="28" spans="4:11" x14ac:dyDescent="0.25">
      <c r="D28" s="67" t="s">
        <v>33</v>
      </c>
      <c r="E28" s="10" t="s">
        <v>34</v>
      </c>
      <c r="F28" s="7"/>
      <c r="G28" s="11">
        <v>1088</v>
      </c>
      <c r="H28" s="13">
        <v>861</v>
      </c>
      <c r="I28" s="1">
        <v>47</v>
      </c>
      <c r="J28" s="1">
        <v>159</v>
      </c>
      <c r="K28" s="16">
        <v>21</v>
      </c>
    </row>
    <row r="29" spans="4:11" x14ac:dyDescent="0.25">
      <c r="D29" s="68"/>
      <c r="E29" s="8" t="s">
        <v>35</v>
      </c>
      <c r="F29" s="9"/>
      <c r="G29" s="12">
        <v>125</v>
      </c>
      <c r="H29" s="14">
        <v>104</v>
      </c>
      <c r="I29" s="2">
        <v>3</v>
      </c>
      <c r="J29" s="2">
        <v>17</v>
      </c>
      <c r="K29" s="15">
        <v>1</v>
      </c>
    </row>
    <row r="30" spans="4:11" x14ac:dyDescent="0.25">
      <c r="D30" s="68"/>
      <c r="E30" s="8" t="s">
        <v>36</v>
      </c>
      <c r="F30" s="9"/>
      <c r="G30" s="12">
        <v>128</v>
      </c>
      <c r="H30" s="14">
        <v>104</v>
      </c>
      <c r="I30" s="2">
        <v>3</v>
      </c>
      <c r="J30" s="2">
        <v>21</v>
      </c>
      <c r="K30" s="15">
        <v>0</v>
      </c>
    </row>
    <row r="31" spans="4:11" x14ac:dyDescent="0.25">
      <c r="D31" s="68"/>
      <c r="E31" s="8" t="s">
        <v>37</v>
      </c>
      <c r="F31" s="9"/>
      <c r="G31" s="12">
        <v>4</v>
      </c>
      <c r="H31" s="14">
        <v>4</v>
      </c>
      <c r="I31" s="2">
        <v>0</v>
      </c>
      <c r="J31" s="2">
        <v>0</v>
      </c>
      <c r="K31" s="15">
        <v>0</v>
      </c>
    </row>
    <row r="32" spans="4:11" x14ac:dyDescent="0.25">
      <c r="D32" s="68"/>
      <c r="E32" s="8" t="s">
        <v>38</v>
      </c>
      <c r="F32" s="9"/>
      <c r="G32" s="12">
        <v>41</v>
      </c>
      <c r="H32" s="14">
        <v>35</v>
      </c>
      <c r="I32" s="2">
        <v>0</v>
      </c>
      <c r="J32" s="2">
        <v>3</v>
      </c>
      <c r="K32" s="15">
        <v>3</v>
      </c>
    </row>
    <row r="33" spans="4:11" x14ac:dyDescent="0.25">
      <c r="D33" s="68"/>
      <c r="E33" s="8" t="s">
        <v>39</v>
      </c>
      <c r="F33" s="9"/>
      <c r="G33" s="12">
        <v>0</v>
      </c>
      <c r="H33" s="14">
        <v>0</v>
      </c>
      <c r="I33" s="2">
        <v>0</v>
      </c>
      <c r="J33" s="2">
        <v>0</v>
      </c>
      <c r="K33" s="15">
        <v>0</v>
      </c>
    </row>
    <row r="34" spans="4:11" x14ac:dyDescent="0.25">
      <c r="D34" s="67" t="s">
        <v>40</v>
      </c>
      <c r="E34" s="10" t="s">
        <v>41</v>
      </c>
      <c r="F34" s="7"/>
      <c r="G34" s="11">
        <v>687</v>
      </c>
      <c r="H34" s="13">
        <v>538</v>
      </c>
      <c r="I34" s="1">
        <v>29</v>
      </c>
      <c r="J34" s="1">
        <v>108</v>
      </c>
      <c r="K34" s="16">
        <v>12</v>
      </c>
    </row>
    <row r="35" spans="4:11" x14ac:dyDescent="0.25">
      <c r="D35" s="68"/>
      <c r="E35" s="8" t="s">
        <v>34</v>
      </c>
      <c r="F35" s="9"/>
      <c r="G35" s="12">
        <v>535</v>
      </c>
      <c r="H35" s="14">
        <v>412</v>
      </c>
      <c r="I35" s="2">
        <v>24</v>
      </c>
      <c r="J35" s="2">
        <v>90</v>
      </c>
      <c r="K35" s="15">
        <v>9</v>
      </c>
    </row>
    <row r="36" spans="4:11" x14ac:dyDescent="0.25">
      <c r="D36" s="68"/>
      <c r="E36" s="8" t="s">
        <v>35</v>
      </c>
      <c r="F36" s="9"/>
      <c r="G36" s="12">
        <v>64</v>
      </c>
      <c r="H36" s="14">
        <v>53</v>
      </c>
      <c r="I36" s="2">
        <v>3</v>
      </c>
      <c r="J36" s="2">
        <v>7</v>
      </c>
      <c r="K36" s="15">
        <v>1</v>
      </c>
    </row>
    <row r="37" spans="4:11" x14ac:dyDescent="0.25">
      <c r="D37" s="68"/>
      <c r="E37" s="8" t="s">
        <v>36</v>
      </c>
      <c r="F37" s="9"/>
      <c r="G37" s="12">
        <v>62</v>
      </c>
      <c r="H37" s="14">
        <v>49</v>
      </c>
      <c r="I37" s="2">
        <v>2</v>
      </c>
      <c r="J37" s="2">
        <v>11</v>
      </c>
      <c r="K37" s="15">
        <v>0</v>
      </c>
    </row>
    <row r="38" spans="4:11" x14ac:dyDescent="0.25">
      <c r="D38" s="68"/>
      <c r="E38" s="8" t="s">
        <v>38</v>
      </c>
      <c r="F38" s="9"/>
      <c r="G38" s="12">
        <v>24</v>
      </c>
      <c r="H38" s="14">
        <v>22</v>
      </c>
      <c r="I38" s="2">
        <v>0</v>
      </c>
      <c r="J38" s="2">
        <v>0</v>
      </c>
      <c r="K38" s="15">
        <v>2</v>
      </c>
    </row>
    <row r="39" spans="4:11" x14ac:dyDescent="0.25">
      <c r="D39" s="68"/>
      <c r="E39" s="8" t="s">
        <v>37</v>
      </c>
      <c r="F39" s="9"/>
      <c r="G39" s="12">
        <v>2</v>
      </c>
      <c r="H39" s="14">
        <v>2</v>
      </c>
      <c r="I39" s="2">
        <v>0</v>
      </c>
      <c r="J39" s="2">
        <v>0</v>
      </c>
      <c r="K39" s="15">
        <v>0</v>
      </c>
    </row>
    <row r="40" spans="4:11" x14ac:dyDescent="0.25">
      <c r="D40" s="68"/>
      <c r="E40" s="8" t="s">
        <v>39</v>
      </c>
      <c r="F40" s="9"/>
      <c r="G40" s="12">
        <v>0</v>
      </c>
      <c r="H40" s="14">
        <v>0</v>
      </c>
      <c r="I40" s="2">
        <v>0</v>
      </c>
      <c r="J40" s="2">
        <v>0</v>
      </c>
      <c r="K40" s="15">
        <v>0</v>
      </c>
    </row>
    <row r="41" spans="4:11" x14ac:dyDescent="0.25">
      <c r="D41" s="68"/>
      <c r="E41" s="8" t="s">
        <v>42</v>
      </c>
      <c r="F41" s="9"/>
      <c r="G41" s="12">
        <v>699</v>
      </c>
      <c r="H41" s="14">
        <v>570</v>
      </c>
      <c r="I41" s="2">
        <v>24</v>
      </c>
      <c r="J41" s="2">
        <v>92</v>
      </c>
      <c r="K41" s="15">
        <v>13</v>
      </c>
    </row>
    <row r="42" spans="4:11" x14ac:dyDescent="0.25">
      <c r="D42" s="68"/>
      <c r="E42" s="8" t="s">
        <v>34</v>
      </c>
      <c r="F42" s="9"/>
      <c r="G42" s="12">
        <v>553</v>
      </c>
      <c r="H42" s="14">
        <v>449</v>
      </c>
      <c r="I42" s="2">
        <v>23</v>
      </c>
      <c r="J42" s="2">
        <v>69</v>
      </c>
      <c r="K42" s="15">
        <v>12</v>
      </c>
    </row>
    <row r="43" spans="4:11" x14ac:dyDescent="0.25">
      <c r="D43" s="68"/>
      <c r="E43" s="8" t="s">
        <v>35</v>
      </c>
      <c r="F43" s="9"/>
      <c r="G43" s="12">
        <v>61</v>
      </c>
      <c r="H43" s="14">
        <v>51</v>
      </c>
      <c r="I43" s="2">
        <v>0</v>
      </c>
      <c r="J43" s="2">
        <v>10</v>
      </c>
      <c r="K43" s="15">
        <v>0</v>
      </c>
    </row>
    <row r="44" spans="4:11" x14ac:dyDescent="0.25">
      <c r="D44" s="68"/>
      <c r="E44" s="8" t="s">
        <v>36</v>
      </c>
      <c r="F44" s="9"/>
      <c r="G44" s="12">
        <v>66</v>
      </c>
      <c r="H44" s="14">
        <v>55</v>
      </c>
      <c r="I44" s="2">
        <v>1</v>
      </c>
      <c r="J44" s="2">
        <v>10</v>
      </c>
      <c r="K44" s="15">
        <v>0</v>
      </c>
    </row>
    <row r="45" spans="4:11" x14ac:dyDescent="0.25">
      <c r="D45" s="68"/>
      <c r="E45" s="8" t="s">
        <v>38</v>
      </c>
      <c r="F45" s="9"/>
      <c r="G45" s="12">
        <v>17</v>
      </c>
      <c r="H45" s="14">
        <v>13</v>
      </c>
      <c r="I45" s="2">
        <v>0</v>
      </c>
      <c r="J45" s="2">
        <v>3</v>
      </c>
      <c r="K45" s="15">
        <v>1</v>
      </c>
    </row>
    <row r="46" spans="4:11" x14ac:dyDescent="0.25">
      <c r="D46" s="68"/>
      <c r="E46" s="8" t="s">
        <v>37</v>
      </c>
      <c r="F46" s="9"/>
      <c r="G46" s="12">
        <v>2</v>
      </c>
      <c r="H46" s="14">
        <v>2</v>
      </c>
      <c r="I46" s="2">
        <v>0</v>
      </c>
      <c r="J46" s="2">
        <v>0</v>
      </c>
      <c r="K46" s="15">
        <v>0</v>
      </c>
    </row>
    <row r="47" spans="4:11" x14ac:dyDescent="0.25">
      <c r="D47" s="68"/>
      <c r="E47" s="8" t="s">
        <v>39</v>
      </c>
      <c r="F47" s="9"/>
      <c r="G47" s="12">
        <v>0</v>
      </c>
      <c r="H47" s="14">
        <v>0</v>
      </c>
      <c r="I47" s="2">
        <v>0</v>
      </c>
      <c r="J47" s="2">
        <v>0</v>
      </c>
      <c r="K47" s="15">
        <v>0</v>
      </c>
    </row>
    <row r="48" spans="4:11" x14ac:dyDescent="0.25">
      <c r="D48" s="67" t="s">
        <v>43</v>
      </c>
      <c r="E48" s="10" t="s">
        <v>44</v>
      </c>
      <c r="F48" s="7"/>
      <c r="G48" s="11">
        <v>294</v>
      </c>
      <c r="H48" s="13">
        <v>243</v>
      </c>
      <c r="I48" s="1">
        <v>6</v>
      </c>
      <c r="J48" s="1">
        <v>41</v>
      </c>
      <c r="K48" s="16">
        <v>4</v>
      </c>
    </row>
    <row r="49" spans="4:11" x14ac:dyDescent="0.25">
      <c r="D49" s="68"/>
      <c r="E49" s="8" t="s">
        <v>45</v>
      </c>
      <c r="F49" s="9"/>
      <c r="G49" s="12">
        <v>140</v>
      </c>
      <c r="H49" s="14">
        <v>114</v>
      </c>
      <c r="I49" s="2">
        <v>4</v>
      </c>
      <c r="J49" s="2">
        <v>21</v>
      </c>
      <c r="K49" s="15">
        <v>1</v>
      </c>
    </row>
    <row r="50" spans="4:11" x14ac:dyDescent="0.25">
      <c r="D50" s="68"/>
      <c r="E50" s="8" t="s">
        <v>46</v>
      </c>
      <c r="F50" s="9"/>
      <c r="G50" s="12">
        <v>154</v>
      </c>
      <c r="H50" s="14">
        <v>129</v>
      </c>
      <c r="I50" s="2">
        <v>2</v>
      </c>
      <c r="J50" s="2">
        <v>20</v>
      </c>
      <c r="K50" s="15">
        <v>3</v>
      </c>
    </row>
    <row r="51" spans="4:11" x14ac:dyDescent="0.25">
      <c r="D51" s="68"/>
      <c r="E51" s="8" t="s">
        <v>47</v>
      </c>
      <c r="F51" s="9"/>
      <c r="G51" s="12">
        <v>1088</v>
      </c>
      <c r="H51" s="14">
        <v>861</v>
      </c>
      <c r="I51" s="2">
        <v>47</v>
      </c>
      <c r="J51" s="2">
        <v>159</v>
      </c>
      <c r="K51" s="15">
        <v>21</v>
      </c>
    </row>
    <row r="52" spans="4:11" x14ac:dyDescent="0.25">
      <c r="D52" s="68"/>
      <c r="E52" s="8" t="s">
        <v>48</v>
      </c>
      <c r="F52" s="9"/>
      <c r="G52" s="12">
        <v>168</v>
      </c>
      <c r="H52" s="14">
        <v>135</v>
      </c>
      <c r="I52" s="2">
        <v>7</v>
      </c>
      <c r="J52" s="2">
        <v>21</v>
      </c>
      <c r="K52" s="15">
        <v>5</v>
      </c>
    </row>
    <row r="53" spans="4:11" x14ac:dyDescent="0.25">
      <c r="D53" s="68"/>
      <c r="E53" s="8" t="s">
        <v>49</v>
      </c>
      <c r="F53" s="9"/>
      <c r="G53" s="12">
        <v>159</v>
      </c>
      <c r="H53" s="14">
        <v>130</v>
      </c>
      <c r="I53" s="2">
        <v>8</v>
      </c>
      <c r="J53" s="2">
        <v>18</v>
      </c>
      <c r="K53" s="15">
        <v>3</v>
      </c>
    </row>
    <row r="54" spans="4:11" x14ac:dyDescent="0.25">
      <c r="D54" s="68"/>
      <c r="E54" s="8" t="s">
        <v>50</v>
      </c>
      <c r="F54" s="9"/>
      <c r="G54" s="12">
        <v>160</v>
      </c>
      <c r="H54" s="14">
        <v>121</v>
      </c>
      <c r="I54" s="2">
        <v>6</v>
      </c>
      <c r="J54" s="2">
        <v>28</v>
      </c>
      <c r="K54" s="15">
        <v>5</v>
      </c>
    </row>
    <row r="55" spans="4:11" x14ac:dyDescent="0.25">
      <c r="D55" s="68"/>
      <c r="E55" s="8" t="s">
        <v>51</v>
      </c>
      <c r="F55" s="9"/>
      <c r="G55" s="12">
        <v>167</v>
      </c>
      <c r="H55" s="14">
        <v>134</v>
      </c>
      <c r="I55" s="2">
        <v>7</v>
      </c>
      <c r="J55" s="2">
        <v>24</v>
      </c>
      <c r="K55" s="15">
        <v>2</v>
      </c>
    </row>
    <row r="56" spans="4:11" x14ac:dyDescent="0.25">
      <c r="D56" s="68"/>
      <c r="E56" s="8" t="s">
        <v>52</v>
      </c>
      <c r="F56" s="9"/>
      <c r="G56" s="12">
        <v>212</v>
      </c>
      <c r="H56" s="14">
        <v>166</v>
      </c>
      <c r="I56" s="2">
        <v>8</v>
      </c>
      <c r="J56" s="2">
        <v>36</v>
      </c>
      <c r="K56" s="15">
        <v>2</v>
      </c>
    </row>
    <row r="57" spans="4:11" x14ac:dyDescent="0.25">
      <c r="D57" s="68"/>
      <c r="E57" s="8" t="s">
        <v>53</v>
      </c>
      <c r="F57" s="9"/>
      <c r="G57" s="12">
        <v>222</v>
      </c>
      <c r="H57" s="14">
        <v>175</v>
      </c>
      <c r="I57" s="2">
        <v>11</v>
      </c>
      <c r="J57" s="2">
        <v>32</v>
      </c>
      <c r="K57" s="15">
        <v>4</v>
      </c>
    </row>
    <row r="58" spans="4:11" x14ac:dyDescent="0.25">
      <c r="D58" s="68"/>
      <c r="E58" s="8" t="s">
        <v>37</v>
      </c>
      <c r="F58" s="9"/>
      <c r="G58" s="12">
        <v>4</v>
      </c>
      <c r="H58" s="14">
        <v>4</v>
      </c>
      <c r="I58" s="2">
        <v>0</v>
      </c>
      <c r="J58" s="2">
        <v>0</v>
      </c>
      <c r="K58" s="15">
        <v>0</v>
      </c>
    </row>
    <row r="59" spans="4:11" x14ac:dyDescent="0.25">
      <c r="D59" s="69"/>
      <c r="E59" s="35" t="s">
        <v>39</v>
      </c>
      <c r="F59" s="31"/>
      <c r="G59" s="25">
        <v>0</v>
      </c>
      <c r="H59" s="39">
        <v>0</v>
      </c>
      <c r="I59" s="6">
        <v>0</v>
      </c>
      <c r="J59" s="6">
        <v>0</v>
      </c>
      <c r="K59" s="40">
        <v>0</v>
      </c>
    </row>
  </sheetData>
  <mergeCells count="7">
    <mergeCell ref="D34:D47"/>
    <mergeCell ref="D48:D59"/>
    <mergeCell ref="D8:F9"/>
    <mergeCell ref="D11:D18"/>
    <mergeCell ref="D19:D25"/>
    <mergeCell ref="D26:D27"/>
    <mergeCell ref="D28:D33"/>
  </mergeCells>
  <phoneticPr fontId="4"/>
  <pageMargins left="0.7" right="0.7" top="0.75" bottom="0.75" header="0.3" footer="0.3"/>
  <pageSetup paperSize="9" scale="63" pageOrder="overThenDown" orientation="landscape"/>
  <headerFooter>
    <oddFooter>&amp;CN(71)</oddFooter>
  </headerFooter>
  <rowBreaks count="1" manualBreakCount="1">
    <brk id="59" max="16383" man="1"/>
  </rowBreaks>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4:K59"/>
  <sheetViews>
    <sheetView workbookViewId="0"/>
  </sheetViews>
  <sheetFormatPr defaultColWidth="8.8984375" defaultRowHeight="12.6" x14ac:dyDescent="0.25"/>
  <cols>
    <col min="1" max="1" width="3.59765625" style="24" customWidth="1"/>
    <col min="2" max="2" width="4.59765625" style="24" customWidth="1"/>
    <col min="3" max="4" width="7.59765625" style="24" customWidth="1"/>
    <col min="5" max="5" width="16.59765625" style="24" customWidth="1"/>
    <col min="6" max="6" width="5.59765625" style="24" customWidth="1"/>
    <col min="7" max="11" width="8.59765625" style="24" customWidth="1"/>
    <col min="12" max="16384" width="8.8984375" style="24"/>
  </cols>
  <sheetData>
    <row r="4" spans="2:11" x14ac:dyDescent="0.25">
      <c r="B4" s="32" t="str">
        <f xml:space="preserve"> HYPERLINK("#'目次'!B78", "[72]")</f>
        <v>[72]</v>
      </c>
      <c r="C4" s="19" t="s">
        <v>784</v>
      </c>
    </row>
    <row r="5" spans="2:11" x14ac:dyDescent="0.25">
      <c r="C5" s="24" t="s">
        <v>781</v>
      </c>
    </row>
    <row r="7" spans="2:11" x14ac:dyDescent="0.25">
      <c r="C7" s="19" t="s">
        <v>11</v>
      </c>
    </row>
    <row r="8" spans="2:11" ht="25.2" x14ac:dyDescent="0.25">
      <c r="D8" s="63"/>
      <c r="E8" s="64"/>
      <c r="F8" s="64"/>
      <c r="G8" s="38" t="s">
        <v>12</v>
      </c>
      <c r="H8" s="33" t="s">
        <v>774</v>
      </c>
      <c r="I8" s="5" t="s">
        <v>775</v>
      </c>
      <c r="J8" s="5" t="s">
        <v>776</v>
      </c>
      <c r="K8" s="29" t="s">
        <v>231</v>
      </c>
    </row>
    <row r="9" spans="2:11" x14ac:dyDescent="0.25">
      <c r="D9" s="65"/>
      <c r="E9" s="66"/>
      <c r="F9" s="66"/>
      <c r="G9" s="37"/>
      <c r="H9" s="34"/>
      <c r="I9" s="4"/>
      <c r="J9" s="4"/>
      <c r="K9" s="26"/>
    </row>
    <row r="10" spans="2:11" x14ac:dyDescent="0.25">
      <c r="D10" s="30"/>
      <c r="E10" s="28" t="s">
        <v>12</v>
      </c>
      <c r="F10" s="36"/>
      <c r="G10" s="27">
        <v>1386</v>
      </c>
      <c r="H10" s="3">
        <v>749</v>
      </c>
      <c r="I10" s="3">
        <v>118</v>
      </c>
      <c r="J10" s="3">
        <v>489</v>
      </c>
      <c r="K10" s="41">
        <v>30</v>
      </c>
    </row>
    <row r="11" spans="2:11" x14ac:dyDescent="0.25">
      <c r="D11" s="67" t="s">
        <v>21</v>
      </c>
      <c r="E11" s="10" t="s">
        <v>13</v>
      </c>
      <c r="F11" s="7"/>
      <c r="G11" s="11">
        <v>62</v>
      </c>
      <c r="H11" s="13">
        <v>38</v>
      </c>
      <c r="I11" s="1">
        <v>5</v>
      </c>
      <c r="J11" s="1">
        <v>19</v>
      </c>
      <c r="K11" s="16">
        <v>0</v>
      </c>
    </row>
    <row r="12" spans="2:11" x14ac:dyDescent="0.25">
      <c r="D12" s="68"/>
      <c r="E12" s="8" t="s">
        <v>14</v>
      </c>
      <c r="F12" s="9"/>
      <c r="G12" s="12">
        <v>115</v>
      </c>
      <c r="H12" s="14">
        <v>64</v>
      </c>
      <c r="I12" s="2">
        <v>11</v>
      </c>
      <c r="J12" s="2">
        <v>37</v>
      </c>
      <c r="K12" s="15">
        <v>3</v>
      </c>
    </row>
    <row r="13" spans="2:11" x14ac:dyDescent="0.25">
      <c r="D13" s="68"/>
      <c r="E13" s="8" t="s">
        <v>15</v>
      </c>
      <c r="F13" s="9"/>
      <c r="G13" s="12">
        <v>389</v>
      </c>
      <c r="H13" s="14">
        <v>211</v>
      </c>
      <c r="I13" s="2">
        <v>26</v>
      </c>
      <c r="J13" s="2">
        <v>140</v>
      </c>
      <c r="K13" s="15">
        <v>12</v>
      </c>
    </row>
    <row r="14" spans="2:11" x14ac:dyDescent="0.25">
      <c r="D14" s="68"/>
      <c r="E14" s="8" t="s">
        <v>16</v>
      </c>
      <c r="F14" s="9"/>
      <c r="G14" s="12">
        <v>282</v>
      </c>
      <c r="H14" s="14">
        <v>157</v>
      </c>
      <c r="I14" s="2">
        <v>28</v>
      </c>
      <c r="J14" s="2">
        <v>91</v>
      </c>
      <c r="K14" s="15">
        <v>6</v>
      </c>
    </row>
    <row r="15" spans="2:11" x14ac:dyDescent="0.25">
      <c r="D15" s="68"/>
      <c r="E15" s="8" t="s">
        <v>17</v>
      </c>
      <c r="F15" s="9"/>
      <c r="G15" s="12">
        <v>216</v>
      </c>
      <c r="H15" s="14">
        <v>116</v>
      </c>
      <c r="I15" s="2">
        <v>21</v>
      </c>
      <c r="J15" s="2">
        <v>75</v>
      </c>
      <c r="K15" s="15">
        <v>4</v>
      </c>
    </row>
    <row r="16" spans="2:11" x14ac:dyDescent="0.25">
      <c r="D16" s="68"/>
      <c r="E16" s="8" t="s">
        <v>18</v>
      </c>
      <c r="F16" s="9"/>
      <c r="G16" s="12">
        <v>88</v>
      </c>
      <c r="H16" s="14">
        <v>49</v>
      </c>
      <c r="I16" s="2">
        <v>9</v>
      </c>
      <c r="J16" s="2">
        <v>28</v>
      </c>
      <c r="K16" s="15">
        <v>2</v>
      </c>
    </row>
    <row r="17" spans="4:11" x14ac:dyDescent="0.25">
      <c r="D17" s="68"/>
      <c r="E17" s="8" t="s">
        <v>19</v>
      </c>
      <c r="F17" s="9"/>
      <c r="G17" s="12">
        <v>42</v>
      </c>
      <c r="H17" s="14">
        <v>25</v>
      </c>
      <c r="I17" s="2">
        <v>2</v>
      </c>
      <c r="J17" s="2">
        <v>15</v>
      </c>
      <c r="K17" s="15">
        <v>0</v>
      </c>
    </row>
    <row r="18" spans="4:11" x14ac:dyDescent="0.25">
      <c r="D18" s="68"/>
      <c r="E18" s="8" t="s">
        <v>20</v>
      </c>
      <c r="F18" s="9"/>
      <c r="G18" s="12">
        <v>192</v>
      </c>
      <c r="H18" s="14">
        <v>89</v>
      </c>
      <c r="I18" s="2">
        <v>16</v>
      </c>
      <c r="J18" s="2">
        <v>84</v>
      </c>
      <c r="K18" s="15">
        <v>3</v>
      </c>
    </row>
    <row r="19" spans="4:11" x14ac:dyDescent="0.25">
      <c r="D19" s="67" t="s">
        <v>22</v>
      </c>
      <c r="E19" s="10" t="s">
        <v>23</v>
      </c>
      <c r="F19" s="7"/>
      <c r="G19" s="11">
        <v>302</v>
      </c>
      <c r="H19" s="13">
        <v>162</v>
      </c>
      <c r="I19" s="1">
        <v>28</v>
      </c>
      <c r="J19" s="1">
        <v>105</v>
      </c>
      <c r="K19" s="16">
        <v>7</v>
      </c>
    </row>
    <row r="20" spans="4:11" x14ac:dyDescent="0.25">
      <c r="D20" s="68"/>
      <c r="E20" s="8" t="s">
        <v>24</v>
      </c>
      <c r="F20" s="9"/>
      <c r="G20" s="12">
        <v>49</v>
      </c>
      <c r="H20" s="14">
        <v>27</v>
      </c>
      <c r="I20" s="2">
        <v>3</v>
      </c>
      <c r="J20" s="2">
        <v>17</v>
      </c>
      <c r="K20" s="15">
        <v>2</v>
      </c>
    </row>
    <row r="21" spans="4:11" x14ac:dyDescent="0.25">
      <c r="D21" s="68"/>
      <c r="E21" s="8" t="s">
        <v>25</v>
      </c>
      <c r="F21" s="9"/>
      <c r="G21" s="12">
        <v>253</v>
      </c>
      <c r="H21" s="14">
        <v>135</v>
      </c>
      <c r="I21" s="2">
        <v>25</v>
      </c>
      <c r="J21" s="2">
        <v>88</v>
      </c>
      <c r="K21" s="15">
        <v>5</v>
      </c>
    </row>
    <row r="22" spans="4:11" x14ac:dyDescent="0.25">
      <c r="D22" s="68"/>
      <c r="E22" s="8" t="s">
        <v>26</v>
      </c>
      <c r="F22" s="9"/>
      <c r="G22" s="12">
        <v>949</v>
      </c>
      <c r="H22" s="14">
        <v>521</v>
      </c>
      <c r="I22" s="2">
        <v>80</v>
      </c>
      <c r="J22" s="2">
        <v>326</v>
      </c>
      <c r="K22" s="15">
        <v>22</v>
      </c>
    </row>
    <row r="23" spans="4:11" x14ac:dyDescent="0.25">
      <c r="D23" s="68"/>
      <c r="E23" s="8" t="s">
        <v>27</v>
      </c>
      <c r="F23" s="9"/>
      <c r="G23" s="12">
        <v>608</v>
      </c>
      <c r="H23" s="14">
        <v>326</v>
      </c>
      <c r="I23" s="2">
        <v>51</v>
      </c>
      <c r="J23" s="2">
        <v>216</v>
      </c>
      <c r="K23" s="15">
        <v>15</v>
      </c>
    </row>
    <row r="24" spans="4:11" x14ac:dyDescent="0.25">
      <c r="D24" s="68"/>
      <c r="E24" s="8" t="s">
        <v>28</v>
      </c>
      <c r="F24" s="9"/>
      <c r="G24" s="12">
        <v>341</v>
      </c>
      <c r="H24" s="14">
        <v>195</v>
      </c>
      <c r="I24" s="2">
        <v>29</v>
      </c>
      <c r="J24" s="2">
        <v>110</v>
      </c>
      <c r="K24" s="15">
        <v>7</v>
      </c>
    </row>
    <row r="25" spans="4:11" x14ac:dyDescent="0.25">
      <c r="D25" s="68"/>
      <c r="E25" s="8" t="s">
        <v>29</v>
      </c>
      <c r="F25" s="9"/>
      <c r="G25" s="12">
        <v>135</v>
      </c>
      <c r="H25" s="14">
        <v>66</v>
      </c>
      <c r="I25" s="2">
        <v>10</v>
      </c>
      <c r="J25" s="2">
        <v>58</v>
      </c>
      <c r="K25" s="15">
        <v>1</v>
      </c>
    </row>
    <row r="26" spans="4:11" x14ac:dyDescent="0.25">
      <c r="D26" s="67" t="s">
        <v>30</v>
      </c>
      <c r="E26" s="10" t="s">
        <v>31</v>
      </c>
      <c r="F26" s="7"/>
      <c r="G26" s="11">
        <v>687</v>
      </c>
      <c r="H26" s="13">
        <v>371</v>
      </c>
      <c r="I26" s="1">
        <v>50</v>
      </c>
      <c r="J26" s="1">
        <v>252</v>
      </c>
      <c r="K26" s="16">
        <v>14</v>
      </c>
    </row>
    <row r="27" spans="4:11" x14ac:dyDescent="0.25">
      <c r="D27" s="68"/>
      <c r="E27" s="8" t="s">
        <v>32</v>
      </c>
      <c r="F27" s="9"/>
      <c r="G27" s="12">
        <v>699</v>
      </c>
      <c r="H27" s="14">
        <v>378</v>
      </c>
      <c r="I27" s="2">
        <v>68</v>
      </c>
      <c r="J27" s="2">
        <v>237</v>
      </c>
      <c r="K27" s="15">
        <v>16</v>
      </c>
    </row>
    <row r="28" spans="4:11" x14ac:dyDescent="0.25">
      <c r="D28" s="67" t="s">
        <v>33</v>
      </c>
      <c r="E28" s="10" t="s">
        <v>34</v>
      </c>
      <c r="F28" s="7"/>
      <c r="G28" s="11">
        <v>1088</v>
      </c>
      <c r="H28" s="13">
        <v>580</v>
      </c>
      <c r="I28" s="1">
        <v>95</v>
      </c>
      <c r="J28" s="1">
        <v>388</v>
      </c>
      <c r="K28" s="16">
        <v>25</v>
      </c>
    </row>
    <row r="29" spans="4:11" x14ac:dyDescent="0.25">
      <c r="D29" s="68"/>
      <c r="E29" s="8" t="s">
        <v>35</v>
      </c>
      <c r="F29" s="9"/>
      <c r="G29" s="12">
        <v>125</v>
      </c>
      <c r="H29" s="14">
        <v>65</v>
      </c>
      <c r="I29" s="2">
        <v>13</v>
      </c>
      <c r="J29" s="2">
        <v>45</v>
      </c>
      <c r="K29" s="15">
        <v>2</v>
      </c>
    </row>
    <row r="30" spans="4:11" x14ac:dyDescent="0.25">
      <c r="D30" s="68"/>
      <c r="E30" s="8" t="s">
        <v>36</v>
      </c>
      <c r="F30" s="9"/>
      <c r="G30" s="12">
        <v>128</v>
      </c>
      <c r="H30" s="14">
        <v>74</v>
      </c>
      <c r="I30" s="2">
        <v>9</v>
      </c>
      <c r="J30" s="2">
        <v>45</v>
      </c>
      <c r="K30" s="15">
        <v>0</v>
      </c>
    </row>
    <row r="31" spans="4:11" x14ac:dyDescent="0.25">
      <c r="D31" s="68"/>
      <c r="E31" s="8" t="s">
        <v>37</v>
      </c>
      <c r="F31" s="9"/>
      <c r="G31" s="12">
        <v>4</v>
      </c>
      <c r="H31" s="14">
        <v>4</v>
      </c>
      <c r="I31" s="2">
        <v>0</v>
      </c>
      <c r="J31" s="2">
        <v>0</v>
      </c>
      <c r="K31" s="15">
        <v>0</v>
      </c>
    </row>
    <row r="32" spans="4:11" x14ac:dyDescent="0.25">
      <c r="D32" s="68"/>
      <c r="E32" s="8" t="s">
        <v>38</v>
      </c>
      <c r="F32" s="9"/>
      <c r="G32" s="12">
        <v>41</v>
      </c>
      <c r="H32" s="14">
        <v>26</v>
      </c>
      <c r="I32" s="2">
        <v>1</v>
      </c>
      <c r="J32" s="2">
        <v>11</v>
      </c>
      <c r="K32" s="15">
        <v>3</v>
      </c>
    </row>
    <row r="33" spans="4:11" x14ac:dyDescent="0.25">
      <c r="D33" s="68"/>
      <c r="E33" s="8" t="s">
        <v>39</v>
      </c>
      <c r="F33" s="9"/>
      <c r="G33" s="12">
        <v>0</v>
      </c>
      <c r="H33" s="14">
        <v>0</v>
      </c>
      <c r="I33" s="2">
        <v>0</v>
      </c>
      <c r="J33" s="2">
        <v>0</v>
      </c>
      <c r="K33" s="15">
        <v>0</v>
      </c>
    </row>
    <row r="34" spans="4:11" x14ac:dyDescent="0.25">
      <c r="D34" s="67" t="s">
        <v>40</v>
      </c>
      <c r="E34" s="10" t="s">
        <v>41</v>
      </c>
      <c r="F34" s="7"/>
      <c r="G34" s="11">
        <v>687</v>
      </c>
      <c r="H34" s="13">
        <v>371</v>
      </c>
      <c r="I34" s="1">
        <v>50</v>
      </c>
      <c r="J34" s="1">
        <v>252</v>
      </c>
      <c r="K34" s="16">
        <v>14</v>
      </c>
    </row>
    <row r="35" spans="4:11" x14ac:dyDescent="0.25">
      <c r="D35" s="68"/>
      <c r="E35" s="8" t="s">
        <v>34</v>
      </c>
      <c r="F35" s="9"/>
      <c r="G35" s="12">
        <v>535</v>
      </c>
      <c r="H35" s="14">
        <v>285</v>
      </c>
      <c r="I35" s="2">
        <v>41</v>
      </c>
      <c r="J35" s="2">
        <v>198</v>
      </c>
      <c r="K35" s="15">
        <v>11</v>
      </c>
    </row>
    <row r="36" spans="4:11" x14ac:dyDescent="0.25">
      <c r="D36" s="68"/>
      <c r="E36" s="8" t="s">
        <v>35</v>
      </c>
      <c r="F36" s="9"/>
      <c r="G36" s="12">
        <v>64</v>
      </c>
      <c r="H36" s="14">
        <v>32</v>
      </c>
      <c r="I36" s="2">
        <v>4</v>
      </c>
      <c r="J36" s="2">
        <v>27</v>
      </c>
      <c r="K36" s="15">
        <v>1</v>
      </c>
    </row>
    <row r="37" spans="4:11" x14ac:dyDescent="0.25">
      <c r="D37" s="68"/>
      <c r="E37" s="8" t="s">
        <v>36</v>
      </c>
      <c r="F37" s="9"/>
      <c r="G37" s="12">
        <v>62</v>
      </c>
      <c r="H37" s="14">
        <v>36</v>
      </c>
      <c r="I37" s="2">
        <v>4</v>
      </c>
      <c r="J37" s="2">
        <v>22</v>
      </c>
      <c r="K37" s="15">
        <v>0</v>
      </c>
    </row>
    <row r="38" spans="4:11" x14ac:dyDescent="0.25">
      <c r="D38" s="68"/>
      <c r="E38" s="8" t="s">
        <v>38</v>
      </c>
      <c r="F38" s="9"/>
      <c r="G38" s="12">
        <v>24</v>
      </c>
      <c r="H38" s="14">
        <v>16</v>
      </c>
      <c r="I38" s="2">
        <v>1</v>
      </c>
      <c r="J38" s="2">
        <v>5</v>
      </c>
      <c r="K38" s="15">
        <v>2</v>
      </c>
    </row>
    <row r="39" spans="4:11" x14ac:dyDescent="0.25">
      <c r="D39" s="68"/>
      <c r="E39" s="8" t="s">
        <v>37</v>
      </c>
      <c r="F39" s="9"/>
      <c r="G39" s="12">
        <v>2</v>
      </c>
      <c r="H39" s="14">
        <v>2</v>
      </c>
      <c r="I39" s="2">
        <v>0</v>
      </c>
      <c r="J39" s="2">
        <v>0</v>
      </c>
      <c r="K39" s="15">
        <v>0</v>
      </c>
    </row>
    <row r="40" spans="4:11" x14ac:dyDescent="0.25">
      <c r="D40" s="68"/>
      <c r="E40" s="8" t="s">
        <v>39</v>
      </c>
      <c r="F40" s="9"/>
      <c r="G40" s="12">
        <v>0</v>
      </c>
      <c r="H40" s="14">
        <v>0</v>
      </c>
      <c r="I40" s="2">
        <v>0</v>
      </c>
      <c r="J40" s="2">
        <v>0</v>
      </c>
      <c r="K40" s="15">
        <v>0</v>
      </c>
    </row>
    <row r="41" spans="4:11" x14ac:dyDescent="0.25">
      <c r="D41" s="68"/>
      <c r="E41" s="8" t="s">
        <v>42</v>
      </c>
      <c r="F41" s="9"/>
      <c r="G41" s="12">
        <v>699</v>
      </c>
      <c r="H41" s="14">
        <v>378</v>
      </c>
      <c r="I41" s="2">
        <v>68</v>
      </c>
      <c r="J41" s="2">
        <v>237</v>
      </c>
      <c r="K41" s="15">
        <v>16</v>
      </c>
    </row>
    <row r="42" spans="4:11" x14ac:dyDescent="0.25">
      <c r="D42" s="68"/>
      <c r="E42" s="8" t="s">
        <v>34</v>
      </c>
      <c r="F42" s="9"/>
      <c r="G42" s="12">
        <v>553</v>
      </c>
      <c r="H42" s="14">
        <v>295</v>
      </c>
      <c r="I42" s="2">
        <v>54</v>
      </c>
      <c r="J42" s="2">
        <v>190</v>
      </c>
      <c r="K42" s="15">
        <v>14</v>
      </c>
    </row>
    <row r="43" spans="4:11" x14ac:dyDescent="0.25">
      <c r="D43" s="68"/>
      <c r="E43" s="8" t="s">
        <v>35</v>
      </c>
      <c r="F43" s="9"/>
      <c r="G43" s="12">
        <v>61</v>
      </c>
      <c r="H43" s="14">
        <v>33</v>
      </c>
      <c r="I43" s="2">
        <v>9</v>
      </c>
      <c r="J43" s="2">
        <v>18</v>
      </c>
      <c r="K43" s="15">
        <v>1</v>
      </c>
    </row>
    <row r="44" spans="4:11" x14ac:dyDescent="0.25">
      <c r="D44" s="68"/>
      <c r="E44" s="8" t="s">
        <v>36</v>
      </c>
      <c r="F44" s="9"/>
      <c r="G44" s="12">
        <v>66</v>
      </c>
      <c r="H44" s="14">
        <v>38</v>
      </c>
      <c r="I44" s="2">
        <v>5</v>
      </c>
      <c r="J44" s="2">
        <v>23</v>
      </c>
      <c r="K44" s="15">
        <v>0</v>
      </c>
    </row>
    <row r="45" spans="4:11" x14ac:dyDescent="0.25">
      <c r="D45" s="68"/>
      <c r="E45" s="8" t="s">
        <v>38</v>
      </c>
      <c r="F45" s="9"/>
      <c r="G45" s="12">
        <v>17</v>
      </c>
      <c r="H45" s="14">
        <v>10</v>
      </c>
      <c r="I45" s="2">
        <v>0</v>
      </c>
      <c r="J45" s="2">
        <v>6</v>
      </c>
      <c r="K45" s="15">
        <v>1</v>
      </c>
    </row>
    <row r="46" spans="4:11" x14ac:dyDescent="0.25">
      <c r="D46" s="68"/>
      <c r="E46" s="8" t="s">
        <v>37</v>
      </c>
      <c r="F46" s="9"/>
      <c r="G46" s="12">
        <v>2</v>
      </c>
      <c r="H46" s="14">
        <v>2</v>
      </c>
      <c r="I46" s="2">
        <v>0</v>
      </c>
      <c r="J46" s="2">
        <v>0</v>
      </c>
      <c r="K46" s="15">
        <v>0</v>
      </c>
    </row>
    <row r="47" spans="4:11" x14ac:dyDescent="0.25">
      <c r="D47" s="68"/>
      <c r="E47" s="8" t="s">
        <v>39</v>
      </c>
      <c r="F47" s="9"/>
      <c r="G47" s="12">
        <v>0</v>
      </c>
      <c r="H47" s="14">
        <v>0</v>
      </c>
      <c r="I47" s="2">
        <v>0</v>
      </c>
      <c r="J47" s="2">
        <v>0</v>
      </c>
      <c r="K47" s="15">
        <v>0</v>
      </c>
    </row>
    <row r="48" spans="4:11" x14ac:dyDescent="0.25">
      <c r="D48" s="67" t="s">
        <v>43</v>
      </c>
      <c r="E48" s="10" t="s">
        <v>44</v>
      </c>
      <c r="F48" s="7"/>
      <c r="G48" s="11">
        <v>294</v>
      </c>
      <c r="H48" s="13">
        <v>165</v>
      </c>
      <c r="I48" s="1">
        <v>23</v>
      </c>
      <c r="J48" s="1">
        <v>101</v>
      </c>
      <c r="K48" s="16">
        <v>5</v>
      </c>
    </row>
    <row r="49" spans="4:11" x14ac:dyDescent="0.25">
      <c r="D49" s="68"/>
      <c r="E49" s="8" t="s">
        <v>45</v>
      </c>
      <c r="F49" s="9"/>
      <c r="G49" s="12">
        <v>140</v>
      </c>
      <c r="H49" s="14">
        <v>82</v>
      </c>
      <c r="I49" s="2">
        <v>9</v>
      </c>
      <c r="J49" s="2">
        <v>48</v>
      </c>
      <c r="K49" s="15">
        <v>1</v>
      </c>
    </row>
    <row r="50" spans="4:11" x14ac:dyDescent="0.25">
      <c r="D50" s="68"/>
      <c r="E50" s="8" t="s">
        <v>46</v>
      </c>
      <c r="F50" s="9"/>
      <c r="G50" s="12">
        <v>154</v>
      </c>
      <c r="H50" s="14">
        <v>83</v>
      </c>
      <c r="I50" s="2">
        <v>14</v>
      </c>
      <c r="J50" s="2">
        <v>53</v>
      </c>
      <c r="K50" s="15">
        <v>4</v>
      </c>
    </row>
    <row r="51" spans="4:11" x14ac:dyDescent="0.25">
      <c r="D51" s="68"/>
      <c r="E51" s="8" t="s">
        <v>47</v>
      </c>
      <c r="F51" s="9"/>
      <c r="G51" s="12">
        <v>1088</v>
      </c>
      <c r="H51" s="14">
        <v>580</v>
      </c>
      <c r="I51" s="2">
        <v>95</v>
      </c>
      <c r="J51" s="2">
        <v>388</v>
      </c>
      <c r="K51" s="15">
        <v>25</v>
      </c>
    </row>
    <row r="52" spans="4:11" x14ac:dyDescent="0.25">
      <c r="D52" s="68"/>
      <c r="E52" s="8" t="s">
        <v>48</v>
      </c>
      <c r="F52" s="9"/>
      <c r="G52" s="12">
        <v>168</v>
      </c>
      <c r="H52" s="14">
        <v>99</v>
      </c>
      <c r="I52" s="2">
        <v>11</v>
      </c>
      <c r="J52" s="2">
        <v>52</v>
      </c>
      <c r="K52" s="15">
        <v>6</v>
      </c>
    </row>
    <row r="53" spans="4:11" x14ac:dyDescent="0.25">
      <c r="D53" s="68"/>
      <c r="E53" s="8" t="s">
        <v>49</v>
      </c>
      <c r="F53" s="9"/>
      <c r="G53" s="12">
        <v>159</v>
      </c>
      <c r="H53" s="14">
        <v>97</v>
      </c>
      <c r="I53" s="2">
        <v>11</v>
      </c>
      <c r="J53" s="2">
        <v>49</v>
      </c>
      <c r="K53" s="15">
        <v>2</v>
      </c>
    </row>
    <row r="54" spans="4:11" x14ac:dyDescent="0.25">
      <c r="D54" s="68"/>
      <c r="E54" s="8" t="s">
        <v>50</v>
      </c>
      <c r="F54" s="9"/>
      <c r="G54" s="12">
        <v>160</v>
      </c>
      <c r="H54" s="14">
        <v>70</v>
      </c>
      <c r="I54" s="2">
        <v>18</v>
      </c>
      <c r="J54" s="2">
        <v>65</v>
      </c>
      <c r="K54" s="15">
        <v>7</v>
      </c>
    </row>
    <row r="55" spans="4:11" x14ac:dyDescent="0.25">
      <c r="D55" s="68"/>
      <c r="E55" s="8" t="s">
        <v>51</v>
      </c>
      <c r="F55" s="9"/>
      <c r="G55" s="12">
        <v>167</v>
      </c>
      <c r="H55" s="14">
        <v>92</v>
      </c>
      <c r="I55" s="2">
        <v>18</v>
      </c>
      <c r="J55" s="2">
        <v>55</v>
      </c>
      <c r="K55" s="15">
        <v>2</v>
      </c>
    </row>
    <row r="56" spans="4:11" x14ac:dyDescent="0.25">
      <c r="D56" s="68"/>
      <c r="E56" s="8" t="s">
        <v>52</v>
      </c>
      <c r="F56" s="9"/>
      <c r="G56" s="12">
        <v>212</v>
      </c>
      <c r="H56" s="14">
        <v>121</v>
      </c>
      <c r="I56" s="2">
        <v>17</v>
      </c>
      <c r="J56" s="2">
        <v>71</v>
      </c>
      <c r="K56" s="15">
        <v>3</v>
      </c>
    </row>
    <row r="57" spans="4:11" x14ac:dyDescent="0.25">
      <c r="D57" s="68"/>
      <c r="E57" s="8" t="s">
        <v>53</v>
      </c>
      <c r="F57" s="9"/>
      <c r="G57" s="12">
        <v>222</v>
      </c>
      <c r="H57" s="14">
        <v>101</v>
      </c>
      <c r="I57" s="2">
        <v>20</v>
      </c>
      <c r="J57" s="2">
        <v>96</v>
      </c>
      <c r="K57" s="15">
        <v>5</v>
      </c>
    </row>
    <row r="58" spans="4:11" x14ac:dyDescent="0.25">
      <c r="D58" s="68"/>
      <c r="E58" s="8" t="s">
        <v>37</v>
      </c>
      <c r="F58" s="9"/>
      <c r="G58" s="12">
        <v>4</v>
      </c>
      <c r="H58" s="14">
        <v>4</v>
      </c>
      <c r="I58" s="2">
        <v>0</v>
      </c>
      <c r="J58" s="2">
        <v>0</v>
      </c>
      <c r="K58" s="15">
        <v>0</v>
      </c>
    </row>
    <row r="59" spans="4:11" x14ac:dyDescent="0.25">
      <c r="D59" s="69"/>
      <c r="E59" s="35" t="s">
        <v>39</v>
      </c>
      <c r="F59" s="31"/>
      <c r="G59" s="25">
        <v>0</v>
      </c>
      <c r="H59" s="39">
        <v>0</v>
      </c>
      <c r="I59" s="6">
        <v>0</v>
      </c>
      <c r="J59" s="6">
        <v>0</v>
      </c>
      <c r="K59" s="40">
        <v>0</v>
      </c>
    </row>
  </sheetData>
  <mergeCells count="7">
    <mergeCell ref="D34:D47"/>
    <mergeCell ref="D48:D59"/>
    <mergeCell ref="D8:F9"/>
    <mergeCell ref="D11:D18"/>
    <mergeCell ref="D19:D25"/>
    <mergeCell ref="D26:D27"/>
    <mergeCell ref="D28:D33"/>
  </mergeCells>
  <phoneticPr fontId="4"/>
  <pageMargins left="0.7" right="0.7" top="0.75" bottom="0.75" header="0.3" footer="0.3"/>
  <pageSetup paperSize="9" scale="63" pageOrder="overThenDown" orientation="landscape"/>
  <headerFooter>
    <oddFooter>&amp;CN(72)</oddFooter>
  </headerFooter>
  <rowBreaks count="1" manualBreakCount="1">
    <brk id="59" max="16383" man="1"/>
  </rowBreaks>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4:L59"/>
  <sheetViews>
    <sheetView workbookViewId="0"/>
  </sheetViews>
  <sheetFormatPr defaultColWidth="8.8984375" defaultRowHeight="12.6" x14ac:dyDescent="0.25"/>
  <cols>
    <col min="1" max="1" width="3.59765625" style="24" customWidth="1"/>
    <col min="2" max="2" width="4.59765625" style="24" customWidth="1"/>
    <col min="3" max="4" width="7.59765625" style="24" customWidth="1"/>
    <col min="5" max="5" width="16.59765625" style="24" customWidth="1"/>
    <col min="6" max="6" width="5.59765625" style="24" customWidth="1"/>
    <col min="7" max="12" width="8.59765625" style="24" customWidth="1"/>
    <col min="13" max="16384" width="8.8984375" style="24"/>
  </cols>
  <sheetData>
    <row r="4" spans="2:12" x14ac:dyDescent="0.25">
      <c r="B4" s="32" t="str">
        <f xml:space="preserve"> HYPERLINK("#'目次'!B79", "[73]")</f>
        <v>[73]</v>
      </c>
      <c r="C4" s="19" t="s">
        <v>786</v>
      </c>
    </row>
    <row r="7" spans="2:12" x14ac:dyDescent="0.25">
      <c r="C7" s="19" t="s">
        <v>11</v>
      </c>
    </row>
    <row r="8" spans="2:12" ht="25.2" x14ac:dyDescent="0.25">
      <c r="D8" s="63"/>
      <c r="E8" s="64"/>
      <c r="F8" s="64"/>
      <c r="G8" s="38" t="s">
        <v>12</v>
      </c>
      <c r="H8" s="33" t="s">
        <v>774</v>
      </c>
      <c r="I8" s="5" t="s">
        <v>775</v>
      </c>
      <c r="J8" s="5" t="s">
        <v>776</v>
      </c>
      <c r="K8" s="5" t="s">
        <v>787</v>
      </c>
      <c r="L8" s="29" t="s">
        <v>231</v>
      </c>
    </row>
    <row r="9" spans="2:12" x14ac:dyDescent="0.25">
      <c r="D9" s="65"/>
      <c r="E9" s="66"/>
      <c r="F9" s="66"/>
      <c r="G9" s="37"/>
      <c r="H9" s="34"/>
      <c r="I9" s="4"/>
      <c r="J9" s="4"/>
      <c r="K9" s="4"/>
      <c r="L9" s="26"/>
    </row>
    <row r="10" spans="2:12" x14ac:dyDescent="0.25">
      <c r="D10" s="30"/>
      <c r="E10" s="28" t="s">
        <v>12</v>
      </c>
      <c r="F10" s="36"/>
      <c r="G10" s="27">
        <v>1496</v>
      </c>
      <c r="H10" s="3">
        <v>1108</v>
      </c>
      <c r="I10" s="3">
        <v>53</v>
      </c>
      <c r="J10" s="3">
        <v>200</v>
      </c>
      <c r="K10" s="3">
        <v>110</v>
      </c>
      <c r="L10" s="41">
        <v>25</v>
      </c>
    </row>
    <row r="11" spans="2:12" x14ac:dyDescent="0.25">
      <c r="D11" s="67" t="s">
        <v>21</v>
      </c>
      <c r="E11" s="10" t="s">
        <v>13</v>
      </c>
      <c r="F11" s="7"/>
      <c r="G11" s="11">
        <v>64</v>
      </c>
      <c r="H11" s="13">
        <v>53</v>
      </c>
      <c r="I11" s="1">
        <v>1</v>
      </c>
      <c r="J11" s="1">
        <v>8</v>
      </c>
      <c r="K11" s="1">
        <v>2</v>
      </c>
      <c r="L11" s="16">
        <v>0</v>
      </c>
    </row>
    <row r="12" spans="2:12" x14ac:dyDescent="0.25">
      <c r="D12" s="68"/>
      <c r="E12" s="8" t="s">
        <v>14</v>
      </c>
      <c r="F12" s="9"/>
      <c r="G12" s="12">
        <v>120</v>
      </c>
      <c r="H12" s="14">
        <v>94</v>
      </c>
      <c r="I12" s="2">
        <v>5</v>
      </c>
      <c r="J12" s="2">
        <v>12</v>
      </c>
      <c r="K12" s="2">
        <v>5</v>
      </c>
      <c r="L12" s="15">
        <v>4</v>
      </c>
    </row>
    <row r="13" spans="2:12" x14ac:dyDescent="0.25">
      <c r="D13" s="68"/>
      <c r="E13" s="8" t="s">
        <v>15</v>
      </c>
      <c r="F13" s="9"/>
      <c r="G13" s="12">
        <v>417</v>
      </c>
      <c r="H13" s="14">
        <v>318</v>
      </c>
      <c r="I13" s="2">
        <v>11</v>
      </c>
      <c r="J13" s="2">
        <v>50</v>
      </c>
      <c r="K13" s="2">
        <v>28</v>
      </c>
      <c r="L13" s="15">
        <v>10</v>
      </c>
    </row>
    <row r="14" spans="2:12" x14ac:dyDescent="0.25">
      <c r="D14" s="68"/>
      <c r="E14" s="8" t="s">
        <v>16</v>
      </c>
      <c r="F14" s="9"/>
      <c r="G14" s="12">
        <v>308</v>
      </c>
      <c r="H14" s="14">
        <v>226</v>
      </c>
      <c r="I14" s="2">
        <v>11</v>
      </c>
      <c r="J14" s="2">
        <v>41</v>
      </c>
      <c r="K14" s="2">
        <v>26</v>
      </c>
      <c r="L14" s="15">
        <v>4</v>
      </c>
    </row>
    <row r="15" spans="2:12" x14ac:dyDescent="0.25">
      <c r="D15" s="68"/>
      <c r="E15" s="8" t="s">
        <v>17</v>
      </c>
      <c r="F15" s="9"/>
      <c r="G15" s="12">
        <v>220</v>
      </c>
      <c r="H15" s="14">
        <v>177</v>
      </c>
      <c r="I15" s="2">
        <v>9</v>
      </c>
      <c r="J15" s="2">
        <v>26</v>
      </c>
      <c r="K15" s="2">
        <v>4</v>
      </c>
      <c r="L15" s="15">
        <v>4</v>
      </c>
    </row>
    <row r="16" spans="2:12" x14ac:dyDescent="0.25">
      <c r="D16" s="68"/>
      <c r="E16" s="8" t="s">
        <v>18</v>
      </c>
      <c r="F16" s="9"/>
      <c r="G16" s="12">
        <v>99</v>
      </c>
      <c r="H16" s="14">
        <v>79</v>
      </c>
      <c r="I16" s="2">
        <v>2</v>
      </c>
      <c r="J16" s="2">
        <v>6</v>
      </c>
      <c r="K16" s="2">
        <v>11</v>
      </c>
      <c r="L16" s="15">
        <v>1</v>
      </c>
    </row>
    <row r="17" spans="4:12" x14ac:dyDescent="0.25">
      <c r="D17" s="68"/>
      <c r="E17" s="8" t="s">
        <v>19</v>
      </c>
      <c r="F17" s="9"/>
      <c r="G17" s="12">
        <v>48</v>
      </c>
      <c r="H17" s="14">
        <v>33</v>
      </c>
      <c r="I17" s="2">
        <v>3</v>
      </c>
      <c r="J17" s="2">
        <v>6</v>
      </c>
      <c r="K17" s="2">
        <v>6</v>
      </c>
      <c r="L17" s="15">
        <v>0</v>
      </c>
    </row>
    <row r="18" spans="4:12" x14ac:dyDescent="0.25">
      <c r="D18" s="68"/>
      <c r="E18" s="8" t="s">
        <v>20</v>
      </c>
      <c r="F18" s="9"/>
      <c r="G18" s="12">
        <v>220</v>
      </c>
      <c r="H18" s="14">
        <v>128</v>
      </c>
      <c r="I18" s="2">
        <v>11</v>
      </c>
      <c r="J18" s="2">
        <v>51</v>
      </c>
      <c r="K18" s="2">
        <v>28</v>
      </c>
      <c r="L18" s="15">
        <v>2</v>
      </c>
    </row>
    <row r="19" spans="4:12" x14ac:dyDescent="0.25">
      <c r="D19" s="67" t="s">
        <v>22</v>
      </c>
      <c r="E19" s="10" t="s">
        <v>23</v>
      </c>
      <c r="F19" s="7"/>
      <c r="G19" s="11">
        <v>327</v>
      </c>
      <c r="H19" s="13">
        <v>240</v>
      </c>
      <c r="I19" s="1">
        <v>8</v>
      </c>
      <c r="J19" s="1">
        <v>47</v>
      </c>
      <c r="K19" s="1">
        <v>25</v>
      </c>
      <c r="L19" s="16">
        <v>7</v>
      </c>
    </row>
    <row r="20" spans="4:12" x14ac:dyDescent="0.25">
      <c r="D20" s="68"/>
      <c r="E20" s="8" t="s">
        <v>24</v>
      </c>
      <c r="F20" s="9"/>
      <c r="G20" s="12">
        <v>54</v>
      </c>
      <c r="H20" s="14">
        <v>37</v>
      </c>
      <c r="I20" s="2">
        <v>2</v>
      </c>
      <c r="J20" s="2">
        <v>8</v>
      </c>
      <c r="K20" s="2">
        <v>5</v>
      </c>
      <c r="L20" s="15">
        <v>2</v>
      </c>
    </row>
    <row r="21" spans="4:12" x14ac:dyDescent="0.25">
      <c r="D21" s="68"/>
      <c r="E21" s="8" t="s">
        <v>25</v>
      </c>
      <c r="F21" s="9"/>
      <c r="G21" s="12">
        <v>273</v>
      </c>
      <c r="H21" s="14">
        <v>203</v>
      </c>
      <c r="I21" s="2">
        <v>6</v>
      </c>
      <c r="J21" s="2">
        <v>39</v>
      </c>
      <c r="K21" s="2">
        <v>20</v>
      </c>
      <c r="L21" s="15">
        <v>5</v>
      </c>
    </row>
    <row r="22" spans="4:12" x14ac:dyDescent="0.25">
      <c r="D22" s="68"/>
      <c r="E22" s="8" t="s">
        <v>26</v>
      </c>
      <c r="F22" s="9"/>
      <c r="G22" s="12">
        <v>1023</v>
      </c>
      <c r="H22" s="14">
        <v>763</v>
      </c>
      <c r="I22" s="2">
        <v>38</v>
      </c>
      <c r="J22" s="2">
        <v>131</v>
      </c>
      <c r="K22" s="2">
        <v>74</v>
      </c>
      <c r="L22" s="15">
        <v>17</v>
      </c>
    </row>
    <row r="23" spans="4:12" x14ac:dyDescent="0.25">
      <c r="D23" s="68"/>
      <c r="E23" s="8" t="s">
        <v>27</v>
      </c>
      <c r="F23" s="9"/>
      <c r="G23" s="12">
        <v>654</v>
      </c>
      <c r="H23" s="14">
        <v>495</v>
      </c>
      <c r="I23" s="2">
        <v>19</v>
      </c>
      <c r="J23" s="2">
        <v>82</v>
      </c>
      <c r="K23" s="2">
        <v>46</v>
      </c>
      <c r="L23" s="15">
        <v>12</v>
      </c>
    </row>
    <row r="24" spans="4:12" x14ac:dyDescent="0.25">
      <c r="D24" s="68"/>
      <c r="E24" s="8" t="s">
        <v>28</v>
      </c>
      <c r="F24" s="9"/>
      <c r="G24" s="12">
        <v>369</v>
      </c>
      <c r="H24" s="14">
        <v>268</v>
      </c>
      <c r="I24" s="2">
        <v>19</v>
      </c>
      <c r="J24" s="2">
        <v>49</v>
      </c>
      <c r="K24" s="2">
        <v>28</v>
      </c>
      <c r="L24" s="15">
        <v>5</v>
      </c>
    </row>
    <row r="25" spans="4:12" x14ac:dyDescent="0.25">
      <c r="D25" s="68"/>
      <c r="E25" s="8" t="s">
        <v>29</v>
      </c>
      <c r="F25" s="9"/>
      <c r="G25" s="12">
        <v>146</v>
      </c>
      <c r="H25" s="14">
        <v>105</v>
      </c>
      <c r="I25" s="2">
        <v>7</v>
      </c>
      <c r="J25" s="2">
        <v>22</v>
      </c>
      <c r="K25" s="2">
        <v>11</v>
      </c>
      <c r="L25" s="15">
        <v>1</v>
      </c>
    </row>
    <row r="26" spans="4:12" x14ac:dyDescent="0.25">
      <c r="D26" s="67" t="s">
        <v>30</v>
      </c>
      <c r="E26" s="10" t="s">
        <v>31</v>
      </c>
      <c r="F26" s="7"/>
      <c r="G26" s="11">
        <v>750</v>
      </c>
      <c r="H26" s="13">
        <v>538</v>
      </c>
      <c r="I26" s="1">
        <v>29</v>
      </c>
      <c r="J26" s="1">
        <v>108</v>
      </c>
      <c r="K26" s="1">
        <v>63</v>
      </c>
      <c r="L26" s="16">
        <v>12</v>
      </c>
    </row>
    <row r="27" spans="4:12" x14ac:dyDescent="0.25">
      <c r="D27" s="68"/>
      <c r="E27" s="8" t="s">
        <v>32</v>
      </c>
      <c r="F27" s="9"/>
      <c r="G27" s="12">
        <v>746</v>
      </c>
      <c r="H27" s="14">
        <v>570</v>
      </c>
      <c r="I27" s="2">
        <v>24</v>
      </c>
      <c r="J27" s="2">
        <v>92</v>
      </c>
      <c r="K27" s="2">
        <v>47</v>
      </c>
      <c r="L27" s="15">
        <v>13</v>
      </c>
    </row>
    <row r="28" spans="4:12" x14ac:dyDescent="0.25">
      <c r="D28" s="67" t="s">
        <v>33</v>
      </c>
      <c r="E28" s="10" t="s">
        <v>34</v>
      </c>
      <c r="F28" s="7"/>
      <c r="G28" s="11">
        <v>1182</v>
      </c>
      <c r="H28" s="13">
        <v>861</v>
      </c>
      <c r="I28" s="1">
        <v>47</v>
      </c>
      <c r="J28" s="1">
        <v>159</v>
      </c>
      <c r="K28" s="1">
        <v>94</v>
      </c>
      <c r="L28" s="16">
        <v>21</v>
      </c>
    </row>
    <row r="29" spans="4:12" x14ac:dyDescent="0.25">
      <c r="D29" s="68"/>
      <c r="E29" s="8" t="s">
        <v>35</v>
      </c>
      <c r="F29" s="9"/>
      <c r="G29" s="12">
        <v>137</v>
      </c>
      <c r="H29" s="14">
        <v>104</v>
      </c>
      <c r="I29" s="2">
        <v>3</v>
      </c>
      <c r="J29" s="2">
        <v>17</v>
      </c>
      <c r="K29" s="2">
        <v>12</v>
      </c>
      <c r="L29" s="15">
        <v>1</v>
      </c>
    </row>
    <row r="30" spans="4:12" x14ac:dyDescent="0.25">
      <c r="D30" s="68"/>
      <c r="E30" s="8" t="s">
        <v>36</v>
      </c>
      <c r="F30" s="9"/>
      <c r="G30" s="12">
        <v>129</v>
      </c>
      <c r="H30" s="14">
        <v>104</v>
      </c>
      <c r="I30" s="2">
        <v>3</v>
      </c>
      <c r="J30" s="2">
        <v>21</v>
      </c>
      <c r="K30" s="2">
        <v>1</v>
      </c>
      <c r="L30" s="15">
        <v>0</v>
      </c>
    </row>
    <row r="31" spans="4:12" x14ac:dyDescent="0.25">
      <c r="D31" s="68"/>
      <c r="E31" s="8" t="s">
        <v>37</v>
      </c>
      <c r="F31" s="9"/>
      <c r="G31" s="12">
        <v>5</v>
      </c>
      <c r="H31" s="14">
        <v>4</v>
      </c>
      <c r="I31" s="2">
        <v>0</v>
      </c>
      <c r="J31" s="2">
        <v>0</v>
      </c>
      <c r="K31" s="2">
        <v>1</v>
      </c>
      <c r="L31" s="15">
        <v>0</v>
      </c>
    </row>
    <row r="32" spans="4:12" x14ac:dyDescent="0.25">
      <c r="D32" s="68"/>
      <c r="E32" s="8" t="s">
        <v>38</v>
      </c>
      <c r="F32" s="9"/>
      <c r="G32" s="12">
        <v>43</v>
      </c>
      <c r="H32" s="14">
        <v>35</v>
      </c>
      <c r="I32" s="2">
        <v>0</v>
      </c>
      <c r="J32" s="2">
        <v>3</v>
      </c>
      <c r="K32" s="2">
        <v>2</v>
      </c>
      <c r="L32" s="15">
        <v>3</v>
      </c>
    </row>
    <row r="33" spans="4:12" x14ac:dyDescent="0.25">
      <c r="D33" s="68"/>
      <c r="E33" s="8" t="s">
        <v>39</v>
      </c>
      <c r="F33" s="9"/>
      <c r="G33" s="12">
        <v>0</v>
      </c>
      <c r="H33" s="14">
        <v>0</v>
      </c>
      <c r="I33" s="2">
        <v>0</v>
      </c>
      <c r="J33" s="2">
        <v>0</v>
      </c>
      <c r="K33" s="2">
        <v>0</v>
      </c>
      <c r="L33" s="15">
        <v>0</v>
      </c>
    </row>
    <row r="34" spans="4:12" x14ac:dyDescent="0.25">
      <c r="D34" s="67" t="s">
        <v>40</v>
      </c>
      <c r="E34" s="10" t="s">
        <v>41</v>
      </c>
      <c r="F34" s="7"/>
      <c r="G34" s="11">
        <v>750</v>
      </c>
      <c r="H34" s="13">
        <v>538</v>
      </c>
      <c r="I34" s="1">
        <v>29</v>
      </c>
      <c r="J34" s="1">
        <v>108</v>
      </c>
      <c r="K34" s="1">
        <v>63</v>
      </c>
      <c r="L34" s="16">
        <v>12</v>
      </c>
    </row>
    <row r="35" spans="4:12" x14ac:dyDescent="0.25">
      <c r="D35" s="68"/>
      <c r="E35" s="8" t="s">
        <v>34</v>
      </c>
      <c r="F35" s="9"/>
      <c r="G35" s="12">
        <v>588</v>
      </c>
      <c r="H35" s="14">
        <v>412</v>
      </c>
      <c r="I35" s="2">
        <v>24</v>
      </c>
      <c r="J35" s="2">
        <v>90</v>
      </c>
      <c r="K35" s="2">
        <v>53</v>
      </c>
      <c r="L35" s="15">
        <v>9</v>
      </c>
    </row>
    <row r="36" spans="4:12" x14ac:dyDescent="0.25">
      <c r="D36" s="68"/>
      <c r="E36" s="8" t="s">
        <v>35</v>
      </c>
      <c r="F36" s="9"/>
      <c r="G36" s="12">
        <v>72</v>
      </c>
      <c r="H36" s="14">
        <v>53</v>
      </c>
      <c r="I36" s="2">
        <v>3</v>
      </c>
      <c r="J36" s="2">
        <v>7</v>
      </c>
      <c r="K36" s="2">
        <v>8</v>
      </c>
      <c r="L36" s="15">
        <v>1</v>
      </c>
    </row>
    <row r="37" spans="4:12" x14ac:dyDescent="0.25">
      <c r="D37" s="68"/>
      <c r="E37" s="8" t="s">
        <v>36</v>
      </c>
      <c r="F37" s="9"/>
      <c r="G37" s="12">
        <v>62</v>
      </c>
      <c r="H37" s="14">
        <v>49</v>
      </c>
      <c r="I37" s="2">
        <v>2</v>
      </c>
      <c r="J37" s="2">
        <v>11</v>
      </c>
      <c r="K37" s="2">
        <v>0</v>
      </c>
      <c r="L37" s="15">
        <v>0</v>
      </c>
    </row>
    <row r="38" spans="4:12" x14ac:dyDescent="0.25">
      <c r="D38" s="68"/>
      <c r="E38" s="8" t="s">
        <v>38</v>
      </c>
      <c r="F38" s="9"/>
      <c r="G38" s="12">
        <v>25</v>
      </c>
      <c r="H38" s="14">
        <v>22</v>
      </c>
      <c r="I38" s="2">
        <v>0</v>
      </c>
      <c r="J38" s="2">
        <v>0</v>
      </c>
      <c r="K38" s="2">
        <v>1</v>
      </c>
      <c r="L38" s="15">
        <v>2</v>
      </c>
    </row>
    <row r="39" spans="4:12" x14ac:dyDescent="0.25">
      <c r="D39" s="68"/>
      <c r="E39" s="8" t="s">
        <v>37</v>
      </c>
      <c r="F39" s="9"/>
      <c r="G39" s="12">
        <v>3</v>
      </c>
      <c r="H39" s="14">
        <v>2</v>
      </c>
      <c r="I39" s="2">
        <v>0</v>
      </c>
      <c r="J39" s="2">
        <v>0</v>
      </c>
      <c r="K39" s="2">
        <v>1</v>
      </c>
      <c r="L39" s="15">
        <v>0</v>
      </c>
    </row>
    <row r="40" spans="4:12" x14ac:dyDescent="0.25">
      <c r="D40" s="68"/>
      <c r="E40" s="8" t="s">
        <v>39</v>
      </c>
      <c r="F40" s="9"/>
      <c r="G40" s="12">
        <v>0</v>
      </c>
      <c r="H40" s="14">
        <v>0</v>
      </c>
      <c r="I40" s="2">
        <v>0</v>
      </c>
      <c r="J40" s="2">
        <v>0</v>
      </c>
      <c r="K40" s="2">
        <v>0</v>
      </c>
      <c r="L40" s="15">
        <v>0</v>
      </c>
    </row>
    <row r="41" spans="4:12" x14ac:dyDescent="0.25">
      <c r="D41" s="68"/>
      <c r="E41" s="8" t="s">
        <v>42</v>
      </c>
      <c r="F41" s="9"/>
      <c r="G41" s="12">
        <v>746</v>
      </c>
      <c r="H41" s="14">
        <v>570</v>
      </c>
      <c r="I41" s="2">
        <v>24</v>
      </c>
      <c r="J41" s="2">
        <v>92</v>
      </c>
      <c r="K41" s="2">
        <v>47</v>
      </c>
      <c r="L41" s="15">
        <v>13</v>
      </c>
    </row>
    <row r="42" spans="4:12" x14ac:dyDescent="0.25">
      <c r="D42" s="68"/>
      <c r="E42" s="8" t="s">
        <v>34</v>
      </c>
      <c r="F42" s="9"/>
      <c r="G42" s="12">
        <v>594</v>
      </c>
      <c r="H42" s="14">
        <v>449</v>
      </c>
      <c r="I42" s="2">
        <v>23</v>
      </c>
      <c r="J42" s="2">
        <v>69</v>
      </c>
      <c r="K42" s="2">
        <v>41</v>
      </c>
      <c r="L42" s="15">
        <v>12</v>
      </c>
    </row>
    <row r="43" spans="4:12" x14ac:dyDescent="0.25">
      <c r="D43" s="68"/>
      <c r="E43" s="8" t="s">
        <v>35</v>
      </c>
      <c r="F43" s="9"/>
      <c r="G43" s="12">
        <v>65</v>
      </c>
      <c r="H43" s="14">
        <v>51</v>
      </c>
      <c r="I43" s="2">
        <v>0</v>
      </c>
      <c r="J43" s="2">
        <v>10</v>
      </c>
      <c r="K43" s="2">
        <v>4</v>
      </c>
      <c r="L43" s="15">
        <v>0</v>
      </c>
    </row>
    <row r="44" spans="4:12" x14ac:dyDescent="0.25">
      <c r="D44" s="68"/>
      <c r="E44" s="8" t="s">
        <v>36</v>
      </c>
      <c r="F44" s="9"/>
      <c r="G44" s="12">
        <v>67</v>
      </c>
      <c r="H44" s="14">
        <v>55</v>
      </c>
      <c r="I44" s="2">
        <v>1</v>
      </c>
      <c r="J44" s="2">
        <v>10</v>
      </c>
      <c r="K44" s="2">
        <v>1</v>
      </c>
      <c r="L44" s="15">
        <v>0</v>
      </c>
    </row>
    <row r="45" spans="4:12" x14ac:dyDescent="0.25">
      <c r="D45" s="68"/>
      <c r="E45" s="8" t="s">
        <v>38</v>
      </c>
      <c r="F45" s="9"/>
      <c r="G45" s="12">
        <v>18</v>
      </c>
      <c r="H45" s="14">
        <v>13</v>
      </c>
      <c r="I45" s="2">
        <v>0</v>
      </c>
      <c r="J45" s="2">
        <v>3</v>
      </c>
      <c r="K45" s="2">
        <v>1</v>
      </c>
      <c r="L45" s="15">
        <v>1</v>
      </c>
    </row>
    <row r="46" spans="4:12" x14ac:dyDescent="0.25">
      <c r="D46" s="68"/>
      <c r="E46" s="8" t="s">
        <v>37</v>
      </c>
      <c r="F46" s="9"/>
      <c r="G46" s="12">
        <v>2</v>
      </c>
      <c r="H46" s="14">
        <v>2</v>
      </c>
      <c r="I46" s="2">
        <v>0</v>
      </c>
      <c r="J46" s="2">
        <v>0</v>
      </c>
      <c r="K46" s="2">
        <v>0</v>
      </c>
      <c r="L46" s="15">
        <v>0</v>
      </c>
    </row>
    <row r="47" spans="4:12" x14ac:dyDescent="0.25">
      <c r="D47" s="68"/>
      <c r="E47" s="8" t="s">
        <v>39</v>
      </c>
      <c r="F47" s="9"/>
      <c r="G47" s="12">
        <v>0</v>
      </c>
      <c r="H47" s="14">
        <v>0</v>
      </c>
      <c r="I47" s="2">
        <v>0</v>
      </c>
      <c r="J47" s="2">
        <v>0</v>
      </c>
      <c r="K47" s="2">
        <v>0</v>
      </c>
      <c r="L47" s="15">
        <v>0</v>
      </c>
    </row>
    <row r="48" spans="4:12" x14ac:dyDescent="0.25">
      <c r="D48" s="67" t="s">
        <v>43</v>
      </c>
      <c r="E48" s="10" t="s">
        <v>44</v>
      </c>
      <c r="F48" s="7"/>
      <c r="G48" s="11">
        <v>309</v>
      </c>
      <c r="H48" s="13">
        <v>243</v>
      </c>
      <c r="I48" s="1">
        <v>6</v>
      </c>
      <c r="J48" s="1">
        <v>41</v>
      </c>
      <c r="K48" s="1">
        <v>15</v>
      </c>
      <c r="L48" s="16">
        <v>4</v>
      </c>
    </row>
    <row r="49" spans="4:12" x14ac:dyDescent="0.25">
      <c r="D49" s="68"/>
      <c r="E49" s="8" t="s">
        <v>45</v>
      </c>
      <c r="F49" s="9"/>
      <c r="G49" s="12">
        <v>149</v>
      </c>
      <c r="H49" s="14">
        <v>114</v>
      </c>
      <c r="I49" s="2">
        <v>4</v>
      </c>
      <c r="J49" s="2">
        <v>21</v>
      </c>
      <c r="K49" s="2">
        <v>9</v>
      </c>
      <c r="L49" s="15">
        <v>1</v>
      </c>
    </row>
    <row r="50" spans="4:12" x14ac:dyDescent="0.25">
      <c r="D50" s="68"/>
      <c r="E50" s="8" t="s">
        <v>46</v>
      </c>
      <c r="F50" s="9"/>
      <c r="G50" s="12">
        <v>160</v>
      </c>
      <c r="H50" s="14">
        <v>129</v>
      </c>
      <c r="I50" s="2">
        <v>2</v>
      </c>
      <c r="J50" s="2">
        <v>20</v>
      </c>
      <c r="K50" s="2">
        <v>6</v>
      </c>
      <c r="L50" s="15">
        <v>3</v>
      </c>
    </row>
    <row r="51" spans="4:12" x14ac:dyDescent="0.25">
      <c r="D51" s="68"/>
      <c r="E51" s="8" t="s">
        <v>47</v>
      </c>
      <c r="F51" s="9"/>
      <c r="G51" s="12">
        <v>1182</v>
      </c>
      <c r="H51" s="14">
        <v>861</v>
      </c>
      <c r="I51" s="2">
        <v>47</v>
      </c>
      <c r="J51" s="2">
        <v>159</v>
      </c>
      <c r="K51" s="2">
        <v>94</v>
      </c>
      <c r="L51" s="15">
        <v>21</v>
      </c>
    </row>
    <row r="52" spans="4:12" x14ac:dyDescent="0.25">
      <c r="D52" s="68"/>
      <c r="E52" s="8" t="s">
        <v>48</v>
      </c>
      <c r="F52" s="9"/>
      <c r="G52" s="12">
        <v>175</v>
      </c>
      <c r="H52" s="14">
        <v>135</v>
      </c>
      <c r="I52" s="2">
        <v>7</v>
      </c>
      <c r="J52" s="2">
        <v>21</v>
      </c>
      <c r="K52" s="2">
        <v>7</v>
      </c>
      <c r="L52" s="15">
        <v>5</v>
      </c>
    </row>
    <row r="53" spans="4:12" x14ac:dyDescent="0.25">
      <c r="D53" s="68"/>
      <c r="E53" s="8" t="s">
        <v>49</v>
      </c>
      <c r="F53" s="9"/>
      <c r="G53" s="12">
        <v>169</v>
      </c>
      <c r="H53" s="14">
        <v>130</v>
      </c>
      <c r="I53" s="2">
        <v>8</v>
      </c>
      <c r="J53" s="2">
        <v>18</v>
      </c>
      <c r="K53" s="2">
        <v>10</v>
      </c>
      <c r="L53" s="15">
        <v>3</v>
      </c>
    </row>
    <row r="54" spans="4:12" x14ac:dyDescent="0.25">
      <c r="D54" s="68"/>
      <c r="E54" s="8" t="s">
        <v>50</v>
      </c>
      <c r="F54" s="9"/>
      <c r="G54" s="12">
        <v>176</v>
      </c>
      <c r="H54" s="14">
        <v>121</v>
      </c>
      <c r="I54" s="2">
        <v>6</v>
      </c>
      <c r="J54" s="2">
        <v>28</v>
      </c>
      <c r="K54" s="2">
        <v>16</v>
      </c>
      <c r="L54" s="15">
        <v>5</v>
      </c>
    </row>
    <row r="55" spans="4:12" x14ac:dyDescent="0.25">
      <c r="D55" s="68"/>
      <c r="E55" s="8" t="s">
        <v>51</v>
      </c>
      <c r="F55" s="9"/>
      <c r="G55" s="12">
        <v>183</v>
      </c>
      <c r="H55" s="14">
        <v>134</v>
      </c>
      <c r="I55" s="2">
        <v>7</v>
      </c>
      <c r="J55" s="2">
        <v>24</v>
      </c>
      <c r="K55" s="2">
        <v>16</v>
      </c>
      <c r="L55" s="15">
        <v>2</v>
      </c>
    </row>
    <row r="56" spans="4:12" x14ac:dyDescent="0.25">
      <c r="D56" s="68"/>
      <c r="E56" s="8" t="s">
        <v>52</v>
      </c>
      <c r="F56" s="9"/>
      <c r="G56" s="12">
        <v>230</v>
      </c>
      <c r="H56" s="14">
        <v>166</v>
      </c>
      <c r="I56" s="2">
        <v>8</v>
      </c>
      <c r="J56" s="2">
        <v>36</v>
      </c>
      <c r="K56" s="2">
        <v>18</v>
      </c>
      <c r="L56" s="15">
        <v>2</v>
      </c>
    </row>
    <row r="57" spans="4:12" x14ac:dyDescent="0.25">
      <c r="D57" s="68"/>
      <c r="E57" s="8" t="s">
        <v>53</v>
      </c>
      <c r="F57" s="9"/>
      <c r="G57" s="12">
        <v>249</v>
      </c>
      <c r="H57" s="14">
        <v>175</v>
      </c>
      <c r="I57" s="2">
        <v>11</v>
      </c>
      <c r="J57" s="2">
        <v>32</v>
      </c>
      <c r="K57" s="2">
        <v>27</v>
      </c>
      <c r="L57" s="15">
        <v>4</v>
      </c>
    </row>
    <row r="58" spans="4:12" x14ac:dyDescent="0.25">
      <c r="D58" s="68"/>
      <c r="E58" s="8" t="s">
        <v>37</v>
      </c>
      <c r="F58" s="9"/>
      <c r="G58" s="12">
        <v>5</v>
      </c>
      <c r="H58" s="14">
        <v>4</v>
      </c>
      <c r="I58" s="2">
        <v>0</v>
      </c>
      <c r="J58" s="2">
        <v>0</v>
      </c>
      <c r="K58" s="2">
        <v>1</v>
      </c>
      <c r="L58" s="15">
        <v>0</v>
      </c>
    </row>
    <row r="59" spans="4:12" x14ac:dyDescent="0.25">
      <c r="D59" s="69"/>
      <c r="E59" s="35" t="s">
        <v>39</v>
      </c>
      <c r="F59" s="31"/>
      <c r="G59" s="25">
        <v>0</v>
      </c>
      <c r="H59" s="39">
        <v>0</v>
      </c>
      <c r="I59" s="6">
        <v>0</v>
      </c>
      <c r="J59" s="6">
        <v>0</v>
      </c>
      <c r="K59" s="6">
        <v>0</v>
      </c>
      <c r="L59" s="40">
        <v>0</v>
      </c>
    </row>
  </sheetData>
  <mergeCells count="7">
    <mergeCell ref="D34:D47"/>
    <mergeCell ref="D48:D59"/>
    <mergeCell ref="D8:F9"/>
    <mergeCell ref="D11:D18"/>
    <mergeCell ref="D19:D25"/>
    <mergeCell ref="D26:D27"/>
    <mergeCell ref="D28:D33"/>
  </mergeCells>
  <phoneticPr fontId="4"/>
  <pageMargins left="0.7" right="0.7" top="0.75" bottom="0.75" header="0.3" footer="0.3"/>
  <pageSetup paperSize="9" scale="63" pageOrder="overThenDown" orientation="landscape"/>
  <headerFooter>
    <oddFooter>&amp;CN(73)</oddFooter>
  </headerFooter>
  <rowBreaks count="1" manualBreakCount="1">
    <brk id="59" max="16383" man="1"/>
  </rowBreaks>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4:L59"/>
  <sheetViews>
    <sheetView workbookViewId="0"/>
  </sheetViews>
  <sheetFormatPr defaultColWidth="8.8984375" defaultRowHeight="12.6" x14ac:dyDescent="0.25"/>
  <cols>
    <col min="1" max="1" width="3.59765625" style="24" customWidth="1"/>
    <col min="2" max="2" width="4.59765625" style="24" customWidth="1"/>
    <col min="3" max="4" width="7.59765625" style="24" customWidth="1"/>
    <col min="5" max="5" width="16.59765625" style="24" customWidth="1"/>
    <col min="6" max="6" width="5.59765625" style="24" customWidth="1"/>
    <col min="7" max="12" width="8.59765625" style="24" customWidth="1"/>
    <col min="13" max="16384" width="8.8984375" style="24"/>
  </cols>
  <sheetData>
    <row r="4" spans="2:12" x14ac:dyDescent="0.25">
      <c r="B4" s="32" t="str">
        <f xml:space="preserve"> HYPERLINK("#'目次'!B80", "[74]")</f>
        <v>[74]</v>
      </c>
      <c r="C4" s="19" t="s">
        <v>789</v>
      </c>
    </row>
    <row r="7" spans="2:12" x14ac:dyDescent="0.25">
      <c r="C7" s="19" t="s">
        <v>11</v>
      </c>
    </row>
    <row r="8" spans="2:12" ht="25.2" x14ac:dyDescent="0.25">
      <c r="D8" s="63"/>
      <c r="E8" s="64"/>
      <c r="F8" s="64"/>
      <c r="G8" s="38" t="s">
        <v>12</v>
      </c>
      <c r="H8" s="33" t="s">
        <v>774</v>
      </c>
      <c r="I8" s="5" t="s">
        <v>775</v>
      </c>
      <c r="J8" s="5" t="s">
        <v>776</v>
      </c>
      <c r="K8" s="5" t="s">
        <v>787</v>
      </c>
      <c r="L8" s="29" t="s">
        <v>231</v>
      </c>
    </row>
    <row r="9" spans="2:12" x14ac:dyDescent="0.25">
      <c r="D9" s="65"/>
      <c r="E9" s="66"/>
      <c r="F9" s="66"/>
      <c r="G9" s="37"/>
      <c r="H9" s="34"/>
      <c r="I9" s="4"/>
      <c r="J9" s="4"/>
      <c r="K9" s="4"/>
      <c r="L9" s="26"/>
    </row>
    <row r="10" spans="2:12" x14ac:dyDescent="0.25">
      <c r="D10" s="30"/>
      <c r="E10" s="28" t="s">
        <v>12</v>
      </c>
      <c r="F10" s="36"/>
      <c r="G10" s="27">
        <v>1496</v>
      </c>
      <c r="H10" s="3">
        <v>749</v>
      </c>
      <c r="I10" s="3">
        <v>118</v>
      </c>
      <c r="J10" s="3">
        <v>489</v>
      </c>
      <c r="K10" s="3">
        <v>110</v>
      </c>
      <c r="L10" s="41">
        <v>30</v>
      </c>
    </row>
    <row r="11" spans="2:12" x14ac:dyDescent="0.25">
      <c r="D11" s="67" t="s">
        <v>21</v>
      </c>
      <c r="E11" s="10" t="s">
        <v>13</v>
      </c>
      <c r="F11" s="7"/>
      <c r="G11" s="11">
        <v>64</v>
      </c>
      <c r="H11" s="13">
        <v>38</v>
      </c>
      <c r="I11" s="1">
        <v>5</v>
      </c>
      <c r="J11" s="1">
        <v>19</v>
      </c>
      <c r="K11" s="1">
        <v>2</v>
      </c>
      <c r="L11" s="16">
        <v>0</v>
      </c>
    </row>
    <row r="12" spans="2:12" x14ac:dyDescent="0.25">
      <c r="D12" s="68"/>
      <c r="E12" s="8" t="s">
        <v>14</v>
      </c>
      <c r="F12" s="9"/>
      <c r="G12" s="12">
        <v>120</v>
      </c>
      <c r="H12" s="14">
        <v>64</v>
      </c>
      <c r="I12" s="2">
        <v>11</v>
      </c>
      <c r="J12" s="2">
        <v>37</v>
      </c>
      <c r="K12" s="2">
        <v>5</v>
      </c>
      <c r="L12" s="15">
        <v>3</v>
      </c>
    </row>
    <row r="13" spans="2:12" x14ac:dyDescent="0.25">
      <c r="D13" s="68"/>
      <c r="E13" s="8" t="s">
        <v>15</v>
      </c>
      <c r="F13" s="9"/>
      <c r="G13" s="12">
        <v>417</v>
      </c>
      <c r="H13" s="14">
        <v>211</v>
      </c>
      <c r="I13" s="2">
        <v>26</v>
      </c>
      <c r="J13" s="2">
        <v>140</v>
      </c>
      <c r="K13" s="2">
        <v>28</v>
      </c>
      <c r="L13" s="15">
        <v>12</v>
      </c>
    </row>
    <row r="14" spans="2:12" x14ac:dyDescent="0.25">
      <c r="D14" s="68"/>
      <c r="E14" s="8" t="s">
        <v>16</v>
      </c>
      <c r="F14" s="9"/>
      <c r="G14" s="12">
        <v>308</v>
      </c>
      <c r="H14" s="14">
        <v>157</v>
      </c>
      <c r="I14" s="2">
        <v>28</v>
      </c>
      <c r="J14" s="2">
        <v>91</v>
      </c>
      <c r="K14" s="2">
        <v>26</v>
      </c>
      <c r="L14" s="15">
        <v>6</v>
      </c>
    </row>
    <row r="15" spans="2:12" x14ac:dyDescent="0.25">
      <c r="D15" s="68"/>
      <c r="E15" s="8" t="s">
        <v>17</v>
      </c>
      <c r="F15" s="9"/>
      <c r="G15" s="12">
        <v>220</v>
      </c>
      <c r="H15" s="14">
        <v>116</v>
      </c>
      <c r="I15" s="2">
        <v>21</v>
      </c>
      <c r="J15" s="2">
        <v>75</v>
      </c>
      <c r="K15" s="2">
        <v>4</v>
      </c>
      <c r="L15" s="15">
        <v>4</v>
      </c>
    </row>
    <row r="16" spans="2:12" x14ac:dyDescent="0.25">
      <c r="D16" s="68"/>
      <c r="E16" s="8" t="s">
        <v>18</v>
      </c>
      <c r="F16" s="9"/>
      <c r="G16" s="12">
        <v>99</v>
      </c>
      <c r="H16" s="14">
        <v>49</v>
      </c>
      <c r="I16" s="2">
        <v>9</v>
      </c>
      <c r="J16" s="2">
        <v>28</v>
      </c>
      <c r="K16" s="2">
        <v>11</v>
      </c>
      <c r="L16" s="15">
        <v>2</v>
      </c>
    </row>
    <row r="17" spans="4:12" x14ac:dyDescent="0.25">
      <c r="D17" s="68"/>
      <c r="E17" s="8" t="s">
        <v>19</v>
      </c>
      <c r="F17" s="9"/>
      <c r="G17" s="12">
        <v>48</v>
      </c>
      <c r="H17" s="14">
        <v>25</v>
      </c>
      <c r="I17" s="2">
        <v>2</v>
      </c>
      <c r="J17" s="2">
        <v>15</v>
      </c>
      <c r="K17" s="2">
        <v>6</v>
      </c>
      <c r="L17" s="15">
        <v>0</v>
      </c>
    </row>
    <row r="18" spans="4:12" x14ac:dyDescent="0.25">
      <c r="D18" s="68"/>
      <c r="E18" s="8" t="s">
        <v>20</v>
      </c>
      <c r="F18" s="9"/>
      <c r="G18" s="12">
        <v>220</v>
      </c>
      <c r="H18" s="14">
        <v>89</v>
      </c>
      <c r="I18" s="2">
        <v>16</v>
      </c>
      <c r="J18" s="2">
        <v>84</v>
      </c>
      <c r="K18" s="2">
        <v>28</v>
      </c>
      <c r="L18" s="15">
        <v>3</v>
      </c>
    </row>
    <row r="19" spans="4:12" x14ac:dyDescent="0.25">
      <c r="D19" s="67" t="s">
        <v>22</v>
      </c>
      <c r="E19" s="10" t="s">
        <v>23</v>
      </c>
      <c r="F19" s="7"/>
      <c r="G19" s="11">
        <v>327</v>
      </c>
      <c r="H19" s="13">
        <v>162</v>
      </c>
      <c r="I19" s="1">
        <v>28</v>
      </c>
      <c r="J19" s="1">
        <v>105</v>
      </c>
      <c r="K19" s="1">
        <v>25</v>
      </c>
      <c r="L19" s="16">
        <v>7</v>
      </c>
    </row>
    <row r="20" spans="4:12" x14ac:dyDescent="0.25">
      <c r="D20" s="68"/>
      <c r="E20" s="8" t="s">
        <v>24</v>
      </c>
      <c r="F20" s="9"/>
      <c r="G20" s="12">
        <v>54</v>
      </c>
      <c r="H20" s="14">
        <v>27</v>
      </c>
      <c r="I20" s="2">
        <v>3</v>
      </c>
      <c r="J20" s="2">
        <v>17</v>
      </c>
      <c r="K20" s="2">
        <v>5</v>
      </c>
      <c r="L20" s="15">
        <v>2</v>
      </c>
    </row>
    <row r="21" spans="4:12" x14ac:dyDescent="0.25">
      <c r="D21" s="68"/>
      <c r="E21" s="8" t="s">
        <v>25</v>
      </c>
      <c r="F21" s="9"/>
      <c r="G21" s="12">
        <v>273</v>
      </c>
      <c r="H21" s="14">
        <v>135</v>
      </c>
      <c r="I21" s="2">
        <v>25</v>
      </c>
      <c r="J21" s="2">
        <v>88</v>
      </c>
      <c r="K21" s="2">
        <v>20</v>
      </c>
      <c r="L21" s="15">
        <v>5</v>
      </c>
    </row>
    <row r="22" spans="4:12" x14ac:dyDescent="0.25">
      <c r="D22" s="68"/>
      <c r="E22" s="8" t="s">
        <v>26</v>
      </c>
      <c r="F22" s="9"/>
      <c r="G22" s="12">
        <v>1023</v>
      </c>
      <c r="H22" s="14">
        <v>521</v>
      </c>
      <c r="I22" s="2">
        <v>80</v>
      </c>
      <c r="J22" s="2">
        <v>326</v>
      </c>
      <c r="K22" s="2">
        <v>74</v>
      </c>
      <c r="L22" s="15">
        <v>22</v>
      </c>
    </row>
    <row r="23" spans="4:12" x14ac:dyDescent="0.25">
      <c r="D23" s="68"/>
      <c r="E23" s="8" t="s">
        <v>27</v>
      </c>
      <c r="F23" s="9"/>
      <c r="G23" s="12">
        <v>654</v>
      </c>
      <c r="H23" s="14">
        <v>326</v>
      </c>
      <c r="I23" s="2">
        <v>51</v>
      </c>
      <c r="J23" s="2">
        <v>216</v>
      </c>
      <c r="K23" s="2">
        <v>46</v>
      </c>
      <c r="L23" s="15">
        <v>15</v>
      </c>
    </row>
    <row r="24" spans="4:12" x14ac:dyDescent="0.25">
      <c r="D24" s="68"/>
      <c r="E24" s="8" t="s">
        <v>28</v>
      </c>
      <c r="F24" s="9"/>
      <c r="G24" s="12">
        <v>369</v>
      </c>
      <c r="H24" s="14">
        <v>195</v>
      </c>
      <c r="I24" s="2">
        <v>29</v>
      </c>
      <c r="J24" s="2">
        <v>110</v>
      </c>
      <c r="K24" s="2">
        <v>28</v>
      </c>
      <c r="L24" s="15">
        <v>7</v>
      </c>
    </row>
    <row r="25" spans="4:12" x14ac:dyDescent="0.25">
      <c r="D25" s="68"/>
      <c r="E25" s="8" t="s">
        <v>29</v>
      </c>
      <c r="F25" s="9"/>
      <c r="G25" s="12">
        <v>146</v>
      </c>
      <c r="H25" s="14">
        <v>66</v>
      </c>
      <c r="I25" s="2">
        <v>10</v>
      </c>
      <c r="J25" s="2">
        <v>58</v>
      </c>
      <c r="K25" s="2">
        <v>11</v>
      </c>
      <c r="L25" s="15">
        <v>1</v>
      </c>
    </row>
    <row r="26" spans="4:12" x14ac:dyDescent="0.25">
      <c r="D26" s="67" t="s">
        <v>30</v>
      </c>
      <c r="E26" s="10" t="s">
        <v>31</v>
      </c>
      <c r="F26" s="7"/>
      <c r="G26" s="11">
        <v>750</v>
      </c>
      <c r="H26" s="13">
        <v>371</v>
      </c>
      <c r="I26" s="1">
        <v>50</v>
      </c>
      <c r="J26" s="1">
        <v>252</v>
      </c>
      <c r="K26" s="1">
        <v>63</v>
      </c>
      <c r="L26" s="16">
        <v>14</v>
      </c>
    </row>
    <row r="27" spans="4:12" x14ac:dyDescent="0.25">
      <c r="D27" s="68"/>
      <c r="E27" s="8" t="s">
        <v>32</v>
      </c>
      <c r="F27" s="9"/>
      <c r="G27" s="12">
        <v>746</v>
      </c>
      <c r="H27" s="14">
        <v>378</v>
      </c>
      <c r="I27" s="2">
        <v>68</v>
      </c>
      <c r="J27" s="2">
        <v>237</v>
      </c>
      <c r="K27" s="2">
        <v>47</v>
      </c>
      <c r="L27" s="15">
        <v>16</v>
      </c>
    </row>
    <row r="28" spans="4:12" x14ac:dyDescent="0.25">
      <c r="D28" s="67" t="s">
        <v>33</v>
      </c>
      <c r="E28" s="10" t="s">
        <v>34</v>
      </c>
      <c r="F28" s="7"/>
      <c r="G28" s="11">
        <v>1182</v>
      </c>
      <c r="H28" s="13">
        <v>580</v>
      </c>
      <c r="I28" s="1">
        <v>95</v>
      </c>
      <c r="J28" s="1">
        <v>388</v>
      </c>
      <c r="K28" s="1">
        <v>94</v>
      </c>
      <c r="L28" s="16">
        <v>25</v>
      </c>
    </row>
    <row r="29" spans="4:12" x14ac:dyDescent="0.25">
      <c r="D29" s="68"/>
      <c r="E29" s="8" t="s">
        <v>35</v>
      </c>
      <c r="F29" s="9"/>
      <c r="G29" s="12">
        <v>137</v>
      </c>
      <c r="H29" s="14">
        <v>65</v>
      </c>
      <c r="I29" s="2">
        <v>13</v>
      </c>
      <c r="J29" s="2">
        <v>45</v>
      </c>
      <c r="K29" s="2">
        <v>12</v>
      </c>
      <c r="L29" s="15">
        <v>2</v>
      </c>
    </row>
    <row r="30" spans="4:12" x14ac:dyDescent="0.25">
      <c r="D30" s="68"/>
      <c r="E30" s="8" t="s">
        <v>36</v>
      </c>
      <c r="F30" s="9"/>
      <c r="G30" s="12">
        <v>129</v>
      </c>
      <c r="H30" s="14">
        <v>74</v>
      </c>
      <c r="I30" s="2">
        <v>9</v>
      </c>
      <c r="J30" s="2">
        <v>45</v>
      </c>
      <c r="K30" s="2">
        <v>1</v>
      </c>
      <c r="L30" s="15">
        <v>0</v>
      </c>
    </row>
    <row r="31" spans="4:12" x14ac:dyDescent="0.25">
      <c r="D31" s="68"/>
      <c r="E31" s="8" t="s">
        <v>37</v>
      </c>
      <c r="F31" s="9"/>
      <c r="G31" s="12">
        <v>5</v>
      </c>
      <c r="H31" s="14">
        <v>4</v>
      </c>
      <c r="I31" s="2">
        <v>0</v>
      </c>
      <c r="J31" s="2">
        <v>0</v>
      </c>
      <c r="K31" s="2">
        <v>1</v>
      </c>
      <c r="L31" s="15">
        <v>0</v>
      </c>
    </row>
    <row r="32" spans="4:12" x14ac:dyDescent="0.25">
      <c r="D32" s="68"/>
      <c r="E32" s="8" t="s">
        <v>38</v>
      </c>
      <c r="F32" s="9"/>
      <c r="G32" s="12">
        <v>43</v>
      </c>
      <c r="H32" s="14">
        <v>26</v>
      </c>
      <c r="I32" s="2">
        <v>1</v>
      </c>
      <c r="J32" s="2">
        <v>11</v>
      </c>
      <c r="K32" s="2">
        <v>2</v>
      </c>
      <c r="L32" s="15">
        <v>3</v>
      </c>
    </row>
    <row r="33" spans="4:12" x14ac:dyDescent="0.25">
      <c r="D33" s="68"/>
      <c r="E33" s="8" t="s">
        <v>39</v>
      </c>
      <c r="F33" s="9"/>
      <c r="G33" s="12">
        <v>0</v>
      </c>
      <c r="H33" s="14">
        <v>0</v>
      </c>
      <c r="I33" s="2">
        <v>0</v>
      </c>
      <c r="J33" s="2">
        <v>0</v>
      </c>
      <c r="K33" s="2">
        <v>0</v>
      </c>
      <c r="L33" s="15">
        <v>0</v>
      </c>
    </row>
    <row r="34" spans="4:12" x14ac:dyDescent="0.25">
      <c r="D34" s="67" t="s">
        <v>40</v>
      </c>
      <c r="E34" s="10" t="s">
        <v>41</v>
      </c>
      <c r="F34" s="7"/>
      <c r="G34" s="11">
        <v>750</v>
      </c>
      <c r="H34" s="13">
        <v>371</v>
      </c>
      <c r="I34" s="1">
        <v>50</v>
      </c>
      <c r="J34" s="1">
        <v>252</v>
      </c>
      <c r="K34" s="1">
        <v>63</v>
      </c>
      <c r="L34" s="16">
        <v>14</v>
      </c>
    </row>
    <row r="35" spans="4:12" x14ac:dyDescent="0.25">
      <c r="D35" s="68"/>
      <c r="E35" s="8" t="s">
        <v>34</v>
      </c>
      <c r="F35" s="9"/>
      <c r="G35" s="12">
        <v>588</v>
      </c>
      <c r="H35" s="14">
        <v>285</v>
      </c>
      <c r="I35" s="2">
        <v>41</v>
      </c>
      <c r="J35" s="2">
        <v>198</v>
      </c>
      <c r="K35" s="2">
        <v>53</v>
      </c>
      <c r="L35" s="15">
        <v>11</v>
      </c>
    </row>
    <row r="36" spans="4:12" x14ac:dyDescent="0.25">
      <c r="D36" s="68"/>
      <c r="E36" s="8" t="s">
        <v>35</v>
      </c>
      <c r="F36" s="9"/>
      <c r="G36" s="12">
        <v>72</v>
      </c>
      <c r="H36" s="14">
        <v>32</v>
      </c>
      <c r="I36" s="2">
        <v>4</v>
      </c>
      <c r="J36" s="2">
        <v>27</v>
      </c>
      <c r="K36" s="2">
        <v>8</v>
      </c>
      <c r="L36" s="15">
        <v>1</v>
      </c>
    </row>
    <row r="37" spans="4:12" x14ac:dyDescent="0.25">
      <c r="D37" s="68"/>
      <c r="E37" s="8" t="s">
        <v>36</v>
      </c>
      <c r="F37" s="9"/>
      <c r="G37" s="12">
        <v>62</v>
      </c>
      <c r="H37" s="14">
        <v>36</v>
      </c>
      <c r="I37" s="2">
        <v>4</v>
      </c>
      <c r="J37" s="2">
        <v>22</v>
      </c>
      <c r="K37" s="2">
        <v>0</v>
      </c>
      <c r="L37" s="15">
        <v>0</v>
      </c>
    </row>
    <row r="38" spans="4:12" x14ac:dyDescent="0.25">
      <c r="D38" s="68"/>
      <c r="E38" s="8" t="s">
        <v>38</v>
      </c>
      <c r="F38" s="9"/>
      <c r="G38" s="12">
        <v>25</v>
      </c>
      <c r="H38" s="14">
        <v>16</v>
      </c>
      <c r="I38" s="2">
        <v>1</v>
      </c>
      <c r="J38" s="2">
        <v>5</v>
      </c>
      <c r="K38" s="2">
        <v>1</v>
      </c>
      <c r="L38" s="15">
        <v>2</v>
      </c>
    </row>
    <row r="39" spans="4:12" x14ac:dyDescent="0.25">
      <c r="D39" s="68"/>
      <c r="E39" s="8" t="s">
        <v>37</v>
      </c>
      <c r="F39" s="9"/>
      <c r="G39" s="12">
        <v>3</v>
      </c>
      <c r="H39" s="14">
        <v>2</v>
      </c>
      <c r="I39" s="2">
        <v>0</v>
      </c>
      <c r="J39" s="2">
        <v>0</v>
      </c>
      <c r="K39" s="2">
        <v>1</v>
      </c>
      <c r="L39" s="15">
        <v>0</v>
      </c>
    </row>
    <row r="40" spans="4:12" x14ac:dyDescent="0.25">
      <c r="D40" s="68"/>
      <c r="E40" s="8" t="s">
        <v>39</v>
      </c>
      <c r="F40" s="9"/>
      <c r="G40" s="12">
        <v>0</v>
      </c>
      <c r="H40" s="14">
        <v>0</v>
      </c>
      <c r="I40" s="2">
        <v>0</v>
      </c>
      <c r="J40" s="2">
        <v>0</v>
      </c>
      <c r="K40" s="2">
        <v>0</v>
      </c>
      <c r="L40" s="15">
        <v>0</v>
      </c>
    </row>
    <row r="41" spans="4:12" x14ac:dyDescent="0.25">
      <c r="D41" s="68"/>
      <c r="E41" s="8" t="s">
        <v>42</v>
      </c>
      <c r="F41" s="9"/>
      <c r="G41" s="12">
        <v>746</v>
      </c>
      <c r="H41" s="14">
        <v>378</v>
      </c>
      <c r="I41" s="2">
        <v>68</v>
      </c>
      <c r="J41" s="2">
        <v>237</v>
      </c>
      <c r="K41" s="2">
        <v>47</v>
      </c>
      <c r="L41" s="15">
        <v>16</v>
      </c>
    </row>
    <row r="42" spans="4:12" x14ac:dyDescent="0.25">
      <c r="D42" s="68"/>
      <c r="E42" s="8" t="s">
        <v>34</v>
      </c>
      <c r="F42" s="9"/>
      <c r="G42" s="12">
        <v>594</v>
      </c>
      <c r="H42" s="14">
        <v>295</v>
      </c>
      <c r="I42" s="2">
        <v>54</v>
      </c>
      <c r="J42" s="2">
        <v>190</v>
      </c>
      <c r="K42" s="2">
        <v>41</v>
      </c>
      <c r="L42" s="15">
        <v>14</v>
      </c>
    </row>
    <row r="43" spans="4:12" x14ac:dyDescent="0.25">
      <c r="D43" s="68"/>
      <c r="E43" s="8" t="s">
        <v>35</v>
      </c>
      <c r="F43" s="9"/>
      <c r="G43" s="12">
        <v>65</v>
      </c>
      <c r="H43" s="14">
        <v>33</v>
      </c>
      <c r="I43" s="2">
        <v>9</v>
      </c>
      <c r="J43" s="2">
        <v>18</v>
      </c>
      <c r="K43" s="2">
        <v>4</v>
      </c>
      <c r="L43" s="15">
        <v>1</v>
      </c>
    </row>
    <row r="44" spans="4:12" x14ac:dyDescent="0.25">
      <c r="D44" s="68"/>
      <c r="E44" s="8" t="s">
        <v>36</v>
      </c>
      <c r="F44" s="9"/>
      <c r="G44" s="12">
        <v>67</v>
      </c>
      <c r="H44" s="14">
        <v>38</v>
      </c>
      <c r="I44" s="2">
        <v>5</v>
      </c>
      <c r="J44" s="2">
        <v>23</v>
      </c>
      <c r="K44" s="2">
        <v>1</v>
      </c>
      <c r="L44" s="15">
        <v>0</v>
      </c>
    </row>
    <row r="45" spans="4:12" x14ac:dyDescent="0.25">
      <c r="D45" s="68"/>
      <c r="E45" s="8" t="s">
        <v>38</v>
      </c>
      <c r="F45" s="9"/>
      <c r="G45" s="12">
        <v>18</v>
      </c>
      <c r="H45" s="14">
        <v>10</v>
      </c>
      <c r="I45" s="2">
        <v>0</v>
      </c>
      <c r="J45" s="2">
        <v>6</v>
      </c>
      <c r="K45" s="2">
        <v>1</v>
      </c>
      <c r="L45" s="15">
        <v>1</v>
      </c>
    </row>
    <row r="46" spans="4:12" x14ac:dyDescent="0.25">
      <c r="D46" s="68"/>
      <c r="E46" s="8" t="s">
        <v>37</v>
      </c>
      <c r="F46" s="9"/>
      <c r="G46" s="12">
        <v>2</v>
      </c>
      <c r="H46" s="14">
        <v>2</v>
      </c>
      <c r="I46" s="2">
        <v>0</v>
      </c>
      <c r="J46" s="2">
        <v>0</v>
      </c>
      <c r="K46" s="2">
        <v>0</v>
      </c>
      <c r="L46" s="15">
        <v>0</v>
      </c>
    </row>
    <row r="47" spans="4:12" x14ac:dyDescent="0.25">
      <c r="D47" s="68"/>
      <c r="E47" s="8" t="s">
        <v>39</v>
      </c>
      <c r="F47" s="9"/>
      <c r="G47" s="12">
        <v>0</v>
      </c>
      <c r="H47" s="14">
        <v>0</v>
      </c>
      <c r="I47" s="2">
        <v>0</v>
      </c>
      <c r="J47" s="2">
        <v>0</v>
      </c>
      <c r="K47" s="2">
        <v>0</v>
      </c>
      <c r="L47" s="15">
        <v>0</v>
      </c>
    </row>
    <row r="48" spans="4:12" x14ac:dyDescent="0.25">
      <c r="D48" s="67" t="s">
        <v>43</v>
      </c>
      <c r="E48" s="10" t="s">
        <v>44</v>
      </c>
      <c r="F48" s="7"/>
      <c r="G48" s="11">
        <v>309</v>
      </c>
      <c r="H48" s="13">
        <v>165</v>
      </c>
      <c r="I48" s="1">
        <v>23</v>
      </c>
      <c r="J48" s="1">
        <v>101</v>
      </c>
      <c r="K48" s="1">
        <v>15</v>
      </c>
      <c r="L48" s="16">
        <v>5</v>
      </c>
    </row>
    <row r="49" spans="4:12" x14ac:dyDescent="0.25">
      <c r="D49" s="68"/>
      <c r="E49" s="8" t="s">
        <v>45</v>
      </c>
      <c r="F49" s="9"/>
      <c r="G49" s="12">
        <v>149</v>
      </c>
      <c r="H49" s="14">
        <v>82</v>
      </c>
      <c r="I49" s="2">
        <v>9</v>
      </c>
      <c r="J49" s="2">
        <v>48</v>
      </c>
      <c r="K49" s="2">
        <v>9</v>
      </c>
      <c r="L49" s="15">
        <v>1</v>
      </c>
    </row>
    <row r="50" spans="4:12" x14ac:dyDescent="0.25">
      <c r="D50" s="68"/>
      <c r="E50" s="8" t="s">
        <v>46</v>
      </c>
      <c r="F50" s="9"/>
      <c r="G50" s="12">
        <v>160</v>
      </c>
      <c r="H50" s="14">
        <v>83</v>
      </c>
      <c r="I50" s="2">
        <v>14</v>
      </c>
      <c r="J50" s="2">
        <v>53</v>
      </c>
      <c r="K50" s="2">
        <v>6</v>
      </c>
      <c r="L50" s="15">
        <v>4</v>
      </c>
    </row>
    <row r="51" spans="4:12" x14ac:dyDescent="0.25">
      <c r="D51" s="68"/>
      <c r="E51" s="8" t="s">
        <v>47</v>
      </c>
      <c r="F51" s="9"/>
      <c r="G51" s="12">
        <v>1182</v>
      </c>
      <c r="H51" s="14">
        <v>580</v>
      </c>
      <c r="I51" s="2">
        <v>95</v>
      </c>
      <c r="J51" s="2">
        <v>388</v>
      </c>
      <c r="K51" s="2">
        <v>94</v>
      </c>
      <c r="L51" s="15">
        <v>25</v>
      </c>
    </row>
    <row r="52" spans="4:12" x14ac:dyDescent="0.25">
      <c r="D52" s="68"/>
      <c r="E52" s="8" t="s">
        <v>48</v>
      </c>
      <c r="F52" s="9"/>
      <c r="G52" s="12">
        <v>175</v>
      </c>
      <c r="H52" s="14">
        <v>99</v>
      </c>
      <c r="I52" s="2">
        <v>11</v>
      </c>
      <c r="J52" s="2">
        <v>52</v>
      </c>
      <c r="K52" s="2">
        <v>7</v>
      </c>
      <c r="L52" s="15">
        <v>6</v>
      </c>
    </row>
    <row r="53" spans="4:12" x14ac:dyDescent="0.25">
      <c r="D53" s="68"/>
      <c r="E53" s="8" t="s">
        <v>49</v>
      </c>
      <c r="F53" s="9"/>
      <c r="G53" s="12">
        <v>169</v>
      </c>
      <c r="H53" s="14">
        <v>97</v>
      </c>
      <c r="I53" s="2">
        <v>11</v>
      </c>
      <c r="J53" s="2">
        <v>49</v>
      </c>
      <c r="K53" s="2">
        <v>10</v>
      </c>
      <c r="L53" s="15">
        <v>2</v>
      </c>
    </row>
    <row r="54" spans="4:12" x14ac:dyDescent="0.25">
      <c r="D54" s="68"/>
      <c r="E54" s="8" t="s">
        <v>50</v>
      </c>
      <c r="F54" s="9"/>
      <c r="G54" s="12">
        <v>176</v>
      </c>
      <c r="H54" s="14">
        <v>70</v>
      </c>
      <c r="I54" s="2">
        <v>18</v>
      </c>
      <c r="J54" s="2">
        <v>65</v>
      </c>
      <c r="K54" s="2">
        <v>16</v>
      </c>
      <c r="L54" s="15">
        <v>7</v>
      </c>
    </row>
    <row r="55" spans="4:12" x14ac:dyDescent="0.25">
      <c r="D55" s="68"/>
      <c r="E55" s="8" t="s">
        <v>51</v>
      </c>
      <c r="F55" s="9"/>
      <c r="G55" s="12">
        <v>183</v>
      </c>
      <c r="H55" s="14">
        <v>92</v>
      </c>
      <c r="I55" s="2">
        <v>18</v>
      </c>
      <c r="J55" s="2">
        <v>55</v>
      </c>
      <c r="K55" s="2">
        <v>16</v>
      </c>
      <c r="L55" s="15">
        <v>2</v>
      </c>
    </row>
    <row r="56" spans="4:12" x14ac:dyDescent="0.25">
      <c r="D56" s="68"/>
      <c r="E56" s="8" t="s">
        <v>52</v>
      </c>
      <c r="F56" s="9"/>
      <c r="G56" s="12">
        <v>230</v>
      </c>
      <c r="H56" s="14">
        <v>121</v>
      </c>
      <c r="I56" s="2">
        <v>17</v>
      </c>
      <c r="J56" s="2">
        <v>71</v>
      </c>
      <c r="K56" s="2">
        <v>18</v>
      </c>
      <c r="L56" s="15">
        <v>3</v>
      </c>
    </row>
    <row r="57" spans="4:12" x14ac:dyDescent="0.25">
      <c r="D57" s="68"/>
      <c r="E57" s="8" t="s">
        <v>53</v>
      </c>
      <c r="F57" s="9"/>
      <c r="G57" s="12">
        <v>249</v>
      </c>
      <c r="H57" s="14">
        <v>101</v>
      </c>
      <c r="I57" s="2">
        <v>20</v>
      </c>
      <c r="J57" s="2">
        <v>96</v>
      </c>
      <c r="K57" s="2">
        <v>27</v>
      </c>
      <c r="L57" s="15">
        <v>5</v>
      </c>
    </row>
    <row r="58" spans="4:12" x14ac:dyDescent="0.25">
      <c r="D58" s="68"/>
      <c r="E58" s="8" t="s">
        <v>37</v>
      </c>
      <c r="F58" s="9"/>
      <c r="G58" s="12">
        <v>5</v>
      </c>
      <c r="H58" s="14">
        <v>4</v>
      </c>
      <c r="I58" s="2">
        <v>0</v>
      </c>
      <c r="J58" s="2">
        <v>0</v>
      </c>
      <c r="K58" s="2">
        <v>1</v>
      </c>
      <c r="L58" s="15">
        <v>0</v>
      </c>
    </row>
    <row r="59" spans="4:12" x14ac:dyDescent="0.25">
      <c r="D59" s="69"/>
      <c r="E59" s="35" t="s">
        <v>39</v>
      </c>
      <c r="F59" s="31"/>
      <c r="G59" s="25">
        <v>0</v>
      </c>
      <c r="H59" s="39">
        <v>0</v>
      </c>
      <c r="I59" s="6">
        <v>0</v>
      </c>
      <c r="J59" s="6">
        <v>0</v>
      </c>
      <c r="K59" s="6">
        <v>0</v>
      </c>
      <c r="L59" s="40">
        <v>0</v>
      </c>
    </row>
  </sheetData>
  <mergeCells count="7">
    <mergeCell ref="D34:D47"/>
    <mergeCell ref="D48:D59"/>
    <mergeCell ref="D8:F9"/>
    <mergeCell ref="D11:D18"/>
    <mergeCell ref="D19:D25"/>
    <mergeCell ref="D26:D27"/>
    <mergeCell ref="D28:D33"/>
  </mergeCells>
  <phoneticPr fontId="4"/>
  <pageMargins left="0.7" right="0.7" top="0.75" bottom="0.75" header="0.3" footer="0.3"/>
  <pageSetup paperSize="9" scale="63" pageOrder="overThenDown" orientation="landscape"/>
  <headerFooter>
    <oddFooter>&amp;CN(74)</oddFooter>
  </headerFooter>
  <rowBreaks count="1" manualBreakCount="1">
    <brk id="59" max="16383" man="1"/>
  </rowBreaks>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4:AB59"/>
  <sheetViews>
    <sheetView workbookViewId="0"/>
  </sheetViews>
  <sheetFormatPr defaultColWidth="8.8984375" defaultRowHeight="12.6" x14ac:dyDescent="0.25"/>
  <cols>
    <col min="1" max="1" width="3.59765625" style="24" customWidth="1"/>
    <col min="2" max="2" width="4.59765625" style="24" customWidth="1"/>
    <col min="3" max="4" width="7.59765625" style="24" customWidth="1"/>
    <col min="5" max="5" width="16.59765625" style="24" customWidth="1"/>
    <col min="6" max="6" width="5.59765625" style="24" customWidth="1"/>
    <col min="7" max="28" width="8.59765625" style="24" customWidth="1"/>
    <col min="29" max="16384" width="8.8984375" style="24"/>
  </cols>
  <sheetData>
    <row r="4" spans="2:28" x14ac:dyDescent="0.25">
      <c r="B4" s="32" t="str">
        <f xml:space="preserve"> HYPERLINK("#'目次'!B81", "[75]")</f>
        <v>[75]</v>
      </c>
      <c r="C4" s="19" t="s">
        <v>791</v>
      </c>
    </row>
    <row r="7" spans="2:28" x14ac:dyDescent="0.25">
      <c r="C7" s="19" t="s">
        <v>11</v>
      </c>
    </row>
    <row r="8" spans="2:28" ht="37.799999999999997" x14ac:dyDescent="0.25">
      <c r="D8" s="63"/>
      <c r="E8" s="64"/>
      <c r="F8" s="64"/>
      <c r="G8" s="38" t="s">
        <v>12</v>
      </c>
      <c r="H8" s="33" t="s">
        <v>792</v>
      </c>
      <c r="I8" s="5" t="s">
        <v>793</v>
      </c>
      <c r="J8" s="5" t="s">
        <v>794</v>
      </c>
      <c r="K8" s="5" t="s">
        <v>795</v>
      </c>
      <c r="L8" s="5" t="s">
        <v>796</v>
      </c>
      <c r="M8" s="5" t="s">
        <v>797</v>
      </c>
      <c r="N8" s="5" t="s">
        <v>798</v>
      </c>
      <c r="O8" s="5" t="s">
        <v>799</v>
      </c>
      <c r="P8" s="5" t="s">
        <v>800</v>
      </c>
      <c r="Q8" s="5" t="s">
        <v>801</v>
      </c>
      <c r="R8" s="5" t="s">
        <v>802</v>
      </c>
      <c r="S8" s="5" t="s">
        <v>803</v>
      </c>
      <c r="T8" s="5" t="s">
        <v>804</v>
      </c>
      <c r="U8" s="5" t="s">
        <v>805</v>
      </c>
      <c r="V8" s="5" t="s">
        <v>806</v>
      </c>
      <c r="W8" s="5" t="s">
        <v>807</v>
      </c>
      <c r="X8" s="5" t="s">
        <v>808</v>
      </c>
      <c r="Y8" s="5" t="s">
        <v>809</v>
      </c>
      <c r="Z8" s="5" t="s">
        <v>37</v>
      </c>
      <c r="AA8" s="5" t="s">
        <v>810</v>
      </c>
      <c r="AB8" s="29" t="s">
        <v>231</v>
      </c>
    </row>
    <row r="9" spans="2:28" x14ac:dyDescent="0.25">
      <c r="D9" s="65"/>
      <c r="E9" s="66"/>
      <c r="F9" s="66"/>
      <c r="G9" s="37"/>
      <c r="H9" s="34"/>
      <c r="I9" s="4"/>
      <c r="J9" s="4"/>
      <c r="K9" s="4"/>
      <c r="L9" s="4"/>
      <c r="M9" s="4"/>
      <c r="N9" s="4"/>
      <c r="O9" s="4"/>
      <c r="P9" s="4"/>
      <c r="Q9" s="4"/>
      <c r="R9" s="4"/>
      <c r="S9" s="4"/>
      <c r="T9" s="4"/>
      <c r="U9" s="4"/>
      <c r="V9" s="4"/>
      <c r="W9" s="4"/>
      <c r="X9" s="4"/>
      <c r="Y9" s="4"/>
      <c r="Z9" s="4"/>
      <c r="AA9" s="4"/>
      <c r="AB9" s="26"/>
    </row>
    <row r="10" spans="2:28" x14ac:dyDescent="0.25">
      <c r="D10" s="30"/>
      <c r="E10" s="28" t="s">
        <v>12</v>
      </c>
      <c r="F10" s="36"/>
      <c r="G10" s="27">
        <v>1496</v>
      </c>
      <c r="H10" s="3">
        <v>1123</v>
      </c>
      <c r="I10" s="3">
        <v>441</v>
      </c>
      <c r="J10" s="3">
        <v>676</v>
      </c>
      <c r="K10" s="3">
        <v>899</v>
      </c>
      <c r="L10" s="3">
        <v>1125</v>
      </c>
      <c r="M10" s="3">
        <v>629</v>
      </c>
      <c r="N10" s="3">
        <v>461</v>
      </c>
      <c r="O10" s="3">
        <v>475</v>
      </c>
      <c r="P10" s="3">
        <v>640</v>
      </c>
      <c r="Q10" s="3">
        <v>800</v>
      </c>
      <c r="R10" s="3">
        <v>272</v>
      </c>
      <c r="S10" s="3">
        <v>865</v>
      </c>
      <c r="T10" s="3">
        <v>728</v>
      </c>
      <c r="U10" s="3">
        <v>660</v>
      </c>
      <c r="V10" s="3">
        <v>550</v>
      </c>
      <c r="W10" s="3">
        <v>2</v>
      </c>
      <c r="X10" s="3">
        <v>3</v>
      </c>
      <c r="Y10" s="3">
        <v>4</v>
      </c>
      <c r="Z10" s="3">
        <v>6</v>
      </c>
      <c r="AA10" s="3">
        <v>32</v>
      </c>
      <c r="AB10" s="41">
        <v>4</v>
      </c>
    </row>
    <row r="11" spans="2:28" x14ac:dyDescent="0.25">
      <c r="D11" s="67" t="s">
        <v>21</v>
      </c>
      <c r="E11" s="10" t="s">
        <v>13</v>
      </c>
      <c r="F11" s="7"/>
      <c r="G11" s="11">
        <v>64</v>
      </c>
      <c r="H11" s="13">
        <v>52</v>
      </c>
      <c r="I11" s="1">
        <v>19</v>
      </c>
      <c r="J11" s="1">
        <v>32</v>
      </c>
      <c r="K11" s="1">
        <v>41</v>
      </c>
      <c r="L11" s="1">
        <v>47</v>
      </c>
      <c r="M11" s="1">
        <v>23</v>
      </c>
      <c r="N11" s="1">
        <v>23</v>
      </c>
      <c r="O11" s="1">
        <v>22</v>
      </c>
      <c r="P11" s="1">
        <v>30</v>
      </c>
      <c r="Q11" s="1">
        <v>40</v>
      </c>
      <c r="R11" s="1">
        <v>14</v>
      </c>
      <c r="S11" s="1">
        <v>38</v>
      </c>
      <c r="T11" s="1">
        <v>27</v>
      </c>
      <c r="U11" s="1">
        <v>32</v>
      </c>
      <c r="V11" s="1">
        <v>27</v>
      </c>
      <c r="W11" s="1">
        <v>0</v>
      </c>
      <c r="X11" s="1">
        <v>0</v>
      </c>
      <c r="Y11" s="1">
        <v>1</v>
      </c>
      <c r="Z11" s="1">
        <v>1</v>
      </c>
      <c r="AA11" s="1">
        <v>3</v>
      </c>
      <c r="AB11" s="16">
        <v>0</v>
      </c>
    </row>
    <row r="12" spans="2:28" x14ac:dyDescent="0.25">
      <c r="D12" s="68"/>
      <c r="E12" s="8" t="s">
        <v>14</v>
      </c>
      <c r="F12" s="9"/>
      <c r="G12" s="12">
        <v>120</v>
      </c>
      <c r="H12" s="14">
        <v>98</v>
      </c>
      <c r="I12" s="2">
        <v>35</v>
      </c>
      <c r="J12" s="2">
        <v>56</v>
      </c>
      <c r="K12" s="2">
        <v>72</v>
      </c>
      <c r="L12" s="2">
        <v>92</v>
      </c>
      <c r="M12" s="2">
        <v>50</v>
      </c>
      <c r="N12" s="2">
        <v>42</v>
      </c>
      <c r="O12" s="2">
        <v>47</v>
      </c>
      <c r="P12" s="2">
        <v>57</v>
      </c>
      <c r="Q12" s="2">
        <v>70</v>
      </c>
      <c r="R12" s="2">
        <v>20</v>
      </c>
      <c r="S12" s="2">
        <v>78</v>
      </c>
      <c r="T12" s="2">
        <v>65</v>
      </c>
      <c r="U12" s="2">
        <v>56</v>
      </c>
      <c r="V12" s="2">
        <v>54</v>
      </c>
      <c r="W12" s="2">
        <v>0</v>
      </c>
      <c r="X12" s="2">
        <v>1</v>
      </c>
      <c r="Y12" s="2">
        <v>0</v>
      </c>
      <c r="Z12" s="2">
        <v>0</v>
      </c>
      <c r="AA12" s="2">
        <v>1</v>
      </c>
      <c r="AB12" s="15">
        <v>0</v>
      </c>
    </row>
    <row r="13" spans="2:28" x14ac:dyDescent="0.25">
      <c r="D13" s="68"/>
      <c r="E13" s="8" t="s">
        <v>15</v>
      </c>
      <c r="F13" s="9"/>
      <c r="G13" s="12">
        <v>417</v>
      </c>
      <c r="H13" s="14">
        <v>310</v>
      </c>
      <c r="I13" s="2">
        <v>118</v>
      </c>
      <c r="J13" s="2">
        <v>175</v>
      </c>
      <c r="K13" s="2">
        <v>263</v>
      </c>
      <c r="L13" s="2">
        <v>315</v>
      </c>
      <c r="M13" s="2">
        <v>178</v>
      </c>
      <c r="N13" s="2">
        <v>129</v>
      </c>
      <c r="O13" s="2">
        <v>137</v>
      </c>
      <c r="P13" s="2">
        <v>178</v>
      </c>
      <c r="Q13" s="2">
        <v>218</v>
      </c>
      <c r="R13" s="2">
        <v>77</v>
      </c>
      <c r="S13" s="2">
        <v>239</v>
      </c>
      <c r="T13" s="2">
        <v>197</v>
      </c>
      <c r="U13" s="2">
        <v>171</v>
      </c>
      <c r="V13" s="2">
        <v>137</v>
      </c>
      <c r="W13" s="2">
        <v>1</v>
      </c>
      <c r="X13" s="2">
        <v>1</v>
      </c>
      <c r="Y13" s="2">
        <v>0</v>
      </c>
      <c r="Z13" s="2">
        <v>2</v>
      </c>
      <c r="AA13" s="2">
        <v>7</v>
      </c>
      <c r="AB13" s="15">
        <v>2</v>
      </c>
    </row>
    <row r="14" spans="2:28" x14ac:dyDescent="0.25">
      <c r="D14" s="68"/>
      <c r="E14" s="8" t="s">
        <v>16</v>
      </c>
      <c r="F14" s="9"/>
      <c r="G14" s="12">
        <v>308</v>
      </c>
      <c r="H14" s="14">
        <v>233</v>
      </c>
      <c r="I14" s="2">
        <v>109</v>
      </c>
      <c r="J14" s="2">
        <v>151</v>
      </c>
      <c r="K14" s="2">
        <v>179</v>
      </c>
      <c r="L14" s="2">
        <v>225</v>
      </c>
      <c r="M14" s="2">
        <v>135</v>
      </c>
      <c r="N14" s="2">
        <v>87</v>
      </c>
      <c r="O14" s="2">
        <v>90</v>
      </c>
      <c r="P14" s="2">
        <v>133</v>
      </c>
      <c r="Q14" s="2">
        <v>169</v>
      </c>
      <c r="R14" s="2">
        <v>46</v>
      </c>
      <c r="S14" s="2">
        <v>170</v>
      </c>
      <c r="T14" s="2">
        <v>153</v>
      </c>
      <c r="U14" s="2">
        <v>134</v>
      </c>
      <c r="V14" s="2">
        <v>111</v>
      </c>
      <c r="W14" s="2">
        <v>0</v>
      </c>
      <c r="X14" s="2">
        <v>1</v>
      </c>
      <c r="Y14" s="2">
        <v>1</v>
      </c>
      <c r="Z14" s="2">
        <v>1</v>
      </c>
      <c r="AA14" s="2">
        <v>5</v>
      </c>
      <c r="AB14" s="15">
        <v>1</v>
      </c>
    </row>
    <row r="15" spans="2:28" x14ac:dyDescent="0.25">
      <c r="D15" s="68"/>
      <c r="E15" s="8" t="s">
        <v>17</v>
      </c>
      <c r="F15" s="9"/>
      <c r="G15" s="12">
        <v>220</v>
      </c>
      <c r="H15" s="14">
        <v>169</v>
      </c>
      <c r="I15" s="2">
        <v>70</v>
      </c>
      <c r="J15" s="2">
        <v>99</v>
      </c>
      <c r="K15" s="2">
        <v>137</v>
      </c>
      <c r="L15" s="2">
        <v>175</v>
      </c>
      <c r="M15" s="2">
        <v>111</v>
      </c>
      <c r="N15" s="2">
        <v>71</v>
      </c>
      <c r="O15" s="2">
        <v>73</v>
      </c>
      <c r="P15" s="2">
        <v>85</v>
      </c>
      <c r="Q15" s="2">
        <v>116</v>
      </c>
      <c r="R15" s="2">
        <v>37</v>
      </c>
      <c r="S15" s="2">
        <v>115</v>
      </c>
      <c r="T15" s="2">
        <v>101</v>
      </c>
      <c r="U15" s="2">
        <v>93</v>
      </c>
      <c r="V15" s="2">
        <v>83</v>
      </c>
      <c r="W15" s="2">
        <v>0</v>
      </c>
      <c r="X15" s="2">
        <v>0</v>
      </c>
      <c r="Y15" s="2">
        <v>0</v>
      </c>
      <c r="Z15" s="2">
        <v>0</v>
      </c>
      <c r="AA15" s="2">
        <v>5</v>
      </c>
      <c r="AB15" s="15">
        <v>1</v>
      </c>
    </row>
    <row r="16" spans="2:28" x14ac:dyDescent="0.25">
      <c r="D16" s="68"/>
      <c r="E16" s="8" t="s">
        <v>18</v>
      </c>
      <c r="F16" s="9"/>
      <c r="G16" s="12">
        <v>99</v>
      </c>
      <c r="H16" s="14">
        <v>72</v>
      </c>
      <c r="I16" s="2">
        <v>18</v>
      </c>
      <c r="J16" s="2">
        <v>43</v>
      </c>
      <c r="K16" s="2">
        <v>56</v>
      </c>
      <c r="L16" s="2">
        <v>75</v>
      </c>
      <c r="M16" s="2">
        <v>36</v>
      </c>
      <c r="N16" s="2">
        <v>30</v>
      </c>
      <c r="O16" s="2">
        <v>25</v>
      </c>
      <c r="P16" s="2">
        <v>41</v>
      </c>
      <c r="Q16" s="2">
        <v>48</v>
      </c>
      <c r="R16" s="2">
        <v>17</v>
      </c>
      <c r="S16" s="2">
        <v>53</v>
      </c>
      <c r="T16" s="2">
        <v>33</v>
      </c>
      <c r="U16" s="2">
        <v>42</v>
      </c>
      <c r="V16" s="2">
        <v>36</v>
      </c>
      <c r="W16" s="2">
        <v>1</v>
      </c>
      <c r="X16" s="2">
        <v>0</v>
      </c>
      <c r="Y16" s="2">
        <v>0</v>
      </c>
      <c r="Z16" s="2">
        <v>1</v>
      </c>
      <c r="AA16" s="2">
        <v>2</v>
      </c>
      <c r="AB16" s="15">
        <v>0</v>
      </c>
    </row>
    <row r="17" spans="4:28" x14ac:dyDescent="0.25">
      <c r="D17" s="68"/>
      <c r="E17" s="8" t="s">
        <v>19</v>
      </c>
      <c r="F17" s="9"/>
      <c r="G17" s="12">
        <v>48</v>
      </c>
      <c r="H17" s="14">
        <v>36</v>
      </c>
      <c r="I17" s="2">
        <v>13</v>
      </c>
      <c r="J17" s="2">
        <v>25</v>
      </c>
      <c r="K17" s="2">
        <v>27</v>
      </c>
      <c r="L17" s="2">
        <v>35</v>
      </c>
      <c r="M17" s="2">
        <v>20</v>
      </c>
      <c r="N17" s="2">
        <v>20</v>
      </c>
      <c r="O17" s="2">
        <v>10</v>
      </c>
      <c r="P17" s="2">
        <v>23</v>
      </c>
      <c r="Q17" s="2">
        <v>24</v>
      </c>
      <c r="R17" s="2">
        <v>11</v>
      </c>
      <c r="S17" s="2">
        <v>31</v>
      </c>
      <c r="T17" s="2">
        <v>25</v>
      </c>
      <c r="U17" s="2">
        <v>20</v>
      </c>
      <c r="V17" s="2">
        <v>13</v>
      </c>
      <c r="W17" s="2">
        <v>0</v>
      </c>
      <c r="X17" s="2">
        <v>0</v>
      </c>
      <c r="Y17" s="2">
        <v>0</v>
      </c>
      <c r="Z17" s="2">
        <v>0</v>
      </c>
      <c r="AA17" s="2">
        <v>2</v>
      </c>
      <c r="AB17" s="15">
        <v>0</v>
      </c>
    </row>
    <row r="18" spans="4:28" x14ac:dyDescent="0.25">
      <c r="D18" s="68"/>
      <c r="E18" s="8" t="s">
        <v>20</v>
      </c>
      <c r="F18" s="9"/>
      <c r="G18" s="12">
        <v>220</v>
      </c>
      <c r="H18" s="14">
        <v>153</v>
      </c>
      <c r="I18" s="2">
        <v>59</v>
      </c>
      <c r="J18" s="2">
        <v>95</v>
      </c>
      <c r="K18" s="2">
        <v>124</v>
      </c>
      <c r="L18" s="2">
        <v>161</v>
      </c>
      <c r="M18" s="2">
        <v>76</v>
      </c>
      <c r="N18" s="2">
        <v>59</v>
      </c>
      <c r="O18" s="2">
        <v>71</v>
      </c>
      <c r="P18" s="2">
        <v>93</v>
      </c>
      <c r="Q18" s="2">
        <v>115</v>
      </c>
      <c r="R18" s="2">
        <v>50</v>
      </c>
      <c r="S18" s="2">
        <v>141</v>
      </c>
      <c r="T18" s="2">
        <v>127</v>
      </c>
      <c r="U18" s="2">
        <v>112</v>
      </c>
      <c r="V18" s="2">
        <v>89</v>
      </c>
      <c r="W18" s="2">
        <v>0</v>
      </c>
      <c r="X18" s="2">
        <v>0</v>
      </c>
      <c r="Y18" s="2">
        <v>2</v>
      </c>
      <c r="Z18" s="2">
        <v>1</v>
      </c>
      <c r="AA18" s="2">
        <v>7</v>
      </c>
      <c r="AB18" s="15">
        <v>0</v>
      </c>
    </row>
    <row r="19" spans="4:28" x14ac:dyDescent="0.25">
      <c r="D19" s="67" t="s">
        <v>22</v>
      </c>
      <c r="E19" s="10" t="s">
        <v>23</v>
      </c>
      <c r="F19" s="7"/>
      <c r="G19" s="11">
        <v>327</v>
      </c>
      <c r="H19" s="13">
        <v>244</v>
      </c>
      <c r="I19" s="1">
        <v>108</v>
      </c>
      <c r="J19" s="1">
        <v>168</v>
      </c>
      <c r="K19" s="1">
        <v>214</v>
      </c>
      <c r="L19" s="1">
        <v>245</v>
      </c>
      <c r="M19" s="1">
        <v>162</v>
      </c>
      <c r="N19" s="1">
        <v>121</v>
      </c>
      <c r="O19" s="1">
        <v>119</v>
      </c>
      <c r="P19" s="1">
        <v>147</v>
      </c>
      <c r="Q19" s="1">
        <v>175</v>
      </c>
      <c r="R19" s="1">
        <v>65</v>
      </c>
      <c r="S19" s="1">
        <v>181</v>
      </c>
      <c r="T19" s="1">
        <v>151</v>
      </c>
      <c r="U19" s="1">
        <v>149</v>
      </c>
      <c r="V19" s="1">
        <v>126</v>
      </c>
      <c r="W19" s="1">
        <v>0</v>
      </c>
      <c r="X19" s="1">
        <v>0</v>
      </c>
      <c r="Y19" s="1">
        <v>0</v>
      </c>
      <c r="Z19" s="1">
        <v>2</v>
      </c>
      <c r="AA19" s="1">
        <v>4</v>
      </c>
      <c r="AB19" s="16">
        <v>1</v>
      </c>
    </row>
    <row r="20" spans="4:28" x14ac:dyDescent="0.25">
      <c r="D20" s="68"/>
      <c r="E20" s="8" t="s">
        <v>24</v>
      </c>
      <c r="F20" s="9"/>
      <c r="G20" s="12">
        <v>54</v>
      </c>
      <c r="H20" s="14">
        <v>43</v>
      </c>
      <c r="I20" s="2">
        <v>18</v>
      </c>
      <c r="J20" s="2">
        <v>26</v>
      </c>
      <c r="K20" s="2">
        <v>40</v>
      </c>
      <c r="L20" s="2">
        <v>41</v>
      </c>
      <c r="M20" s="2">
        <v>31</v>
      </c>
      <c r="N20" s="2">
        <v>24</v>
      </c>
      <c r="O20" s="2">
        <v>20</v>
      </c>
      <c r="P20" s="2">
        <v>24</v>
      </c>
      <c r="Q20" s="2">
        <v>29</v>
      </c>
      <c r="R20" s="2">
        <v>12</v>
      </c>
      <c r="S20" s="2">
        <v>34</v>
      </c>
      <c r="T20" s="2">
        <v>33</v>
      </c>
      <c r="U20" s="2">
        <v>26</v>
      </c>
      <c r="V20" s="2">
        <v>21</v>
      </c>
      <c r="W20" s="2">
        <v>0</v>
      </c>
      <c r="X20" s="2">
        <v>0</v>
      </c>
      <c r="Y20" s="2">
        <v>0</v>
      </c>
      <c r="Z20" s="2">
        <v>1</v>
      </c>
      <c r="AA20" s="2">
        <v>0</v>
      </c>
      <c r="AB20" s="15">
        <v>0</v>
      </c>
    </row>
    <row r="21" spans="4:28" x14ac:dyDescent="0.25">
      <c r="D21" s="68"/>
      <c r="E21" s="8" t="s">
        <v>25</v>
      </c>
      <c r="F21" s="9"/>
      <c r="G21" s="12">
        <v>273</v>
      </c>
      <c r="H21" s="14">
        <v>201</v>
      </c>
      <c r="I21" s="2">
        <v>90</v>
      </c>
      <c r="J21" s="2">
        <v>142</v>
      </c>
      <c r="K21" s="2">
        <v>174</v>
      </c>
      <c r="L21" s="2">
        <v>204</v>
      </c>
      <c r="M21" s="2">
        <v>131</v>
      </c>
      <c r="N21" s="2">
        <v>97</v>
      </c>
      <c r="O21" s="2">
        <v>99</v>
      </c>
      <c r="P21" s="2">
        <v>123</v>
      </c>
      <c r="Q21" s="2">
        <v>146</v>
      </c>
      <c r="R21" s="2">
        <v>53</v>
      </c>
      <c r="S21" s="2">
        <v>147</v>
      </c>
      <c r="T21" s="2">
        <v>118</v>
      </c>
      <c r="U21" s="2">
        <v>123</v>
      </c>
      <c r="V21" s="2">
        <v>105</v>
      </c>
      <c r="W21" s="2">
        <v>0</v>
      </c>
      <c r="X21" s="2">
        <v>0</v>
      </c>
      <c r="Y21" s="2">
        <v>0</v>
      </c>
      <c r="Z21" s="2">
        <v>1</v>
      </c>
      <c r="AA21" s="2">
        <v>4</v>
      </c>
      <c r="AB21" s="15">
        <v>1</v>
      </c>
    </row>
    <row r="22" spans="4:28" x14ac:dyDescent="0.25">
      <c r="D22" s="68"/>
      <c r="E22" s="8" t="s">
        <v>26</v>
      </c>
      <c r="F22" s="9"/>
      <c r="G22" s="12">
        <v>1023</v>
      </c>
      <c r="H22" s="14">
        <v>781</v>
      </c>
      <c r="I22" s="2">
        <v>296</v>
      </c>
      <c r="J22" s="2">
        <v>447</v>
      </c>
      <c r="K22" s="2">
        <v>602</v>
      </c>
      <c r="L22" s="2">
        <v>771</v>
      </c>
      <c r="M22" s="2">
        <v>417</v>
      </c>
      <c r="N22" s="2">
        <v>308</v>
      </c>
      <c r="O22" s="2">
        <v>319</v>
      </c>
      <c r="P22" s="2">
        <v>434</v>
      </c>
      <c r="Q22" s="2">
        <v>548</v>
      </c>
      <c r="R22" s="2">
        <v>187</v>
      </c>
      <c r="S22" s="2">
        <v>592</v>
      </c>
      <c r="T22" s="2">
        <v>509</v>
      </c>
      <c r="U22" s="2">
        <v>445</v>
      </c>
      <c r="V22" s="2">
        <v>365</v>
      </c>
      <c r="W22" s="2">
        <v>2</v>
      </c>
      <c r="X22" s="2">
        <v>2</v>
      </c>
      <c r="Y22" s="2">
        <v>4</v>
      </c>
      <c r="Z22" s="2">
        <v>4</v>
      </c>
      <c r="AA22" s="2">
        <v>26</v>
      </c>
      <c r="AB22" s="15">
        <v>3</v>
      </c>
    </row>
    <row r="23" spans="4:28" x14ac:dyDescent="0.25">
      <c r="D23" s="68"/>
      <c r="E23" s="8" t="s">
        <v>27</v>
      </c>
      <c r="F23" s="9"/>
      <c r="G23" s="12">
        <v>654</v>
      </c>
      <c r="H23" s="14">
        <v>496</v>
      </c>
      <c r="I23" s="2">
        <v>188</v>
      </c>
      <c r="J23" s="2">
        <v>286</v>
      </c>
      <c r="K23" s="2">
        <v>400</v>
      </c>
      <c r="L23" s="2">
        <v>491</v>
      </c>
      <c r="M23" s="2">
        <v>276</v>
      </c>
      <c r="N23" s="2">
        <v>194</v>
      </c>
      <c r="O23" s="2">
        <v>202</v>
      </c>
      <c r="P23" s="2">
        <v>281</v>
      </c>
      <c r="Q23" s="2">
        <v>356</v>
      </c>
      <c r="R23" s="2">
        <v>121</v>
      </c>
      <c r="S23" s="2">
        <v>373</v>
      </c>
      <c r="T23" s="2">
        <v>319</v>
      </c>
      <c r="U23" s="2">
        <v>274</v>
      </c>
      <c r="V23" s="2">
        <v>229</v>
      </c>
      <c r="W23" s="2">
        <v>2</v>
      </c>
      <c r="X23" s="2">
        <v>0</v>
      </c>
      <c r="Y23" s="2">
        <v>3</v>
      </c>
      <c r="Z23" s="2">
        <v>3</v>
      </c>
      <c r="AA23" s="2">
        <v>17</v>
      </c>
      <c r="AB23" s="15">
        <v>3</v>
      </c>
    </row>
    <row r="24" spans="4:28" x14ac:dyDescent="0.25">
      <c r="D24" s="68"/>
      <c r="E24" s="8" t="s">
        <v>28</v>
      </c>
      <c r="F24" s="9"/>
      <c r="G24" s="12">
        <v>369</v>
      </c>
      <c r="H24" s="14">
        <v>285</v>
      </c>
      <c r="I24" s="2">
        <v>108</v>
      </c>
      <c r="J24" s="2">
        <v>161</v>
      </c>
      <c r="K24" s="2">
        <v>202</v>
      </c>
      <c r="L24" s="2">
        <v>280</v>
      </c>
      <c r="M24" s="2">
        <v>141</v>
      </c>
      <c r="N24" s="2">
        <v>114</v>
      </c>
      <c r="O24" s="2">
        <v>117</v>
      </c>
      <c r="P24" s="2">
        <v>153</v>
      </c>
      <c r="Q24" s="2">
        <v>192</v>
      </c>
      <c r="R24" s="2">
        <v>66</v>
      </c>
      <c r="S24" s="2">
        <v>219</v>
      </c>
      <c r="T24" s="2">
        <v>190</v>
      </c>
      <c r="U24" s="2">
        <v>171</v>
      </c>
      <c r="V24" s="2">
        <v>136</v>
      </c>
      <c r="W24" s="2">
        <v>0</v>
      </c>
      <c r="X24" s="2">
        <v>2</v>
      </c>
      <c r="Y24" s="2">
        <v>1</v>
      </c>
      <c r="Z24" s="2">
        <v>1</v>
      </c>
      <c r="AA24" s="2">
        <v>9</v>
      </c>
      <c r="AB24" s="15">
        <v>0</v>
      </c>
    </row>
    <row r="25" spans="4:28" x14ac:dyDescent="0.25">
      <c r="D25" s="68"/>
      <c r="E25" s="8" t="s">
        <v>29</v>
      </c>
      <c r="F25" s="9"/>
      <c r="G25" s="12">
        <v>146</v>
      </c>
      <c r="H25" s="14">
        <v>98</v>
      </c>
      <c r="I25" s="2">
        <v>37</v>
      </c>
      <c r="J25" s="2">
        <v>61</v>
      </c>
      <c r="K25" s="2">
        <v>83</v>
      </c>
      <c r="L25" s="2">
        <v>109</v>
      </c>
      <c r="M25" s="2">
        <v>50</v>
      </c>
      <c r="N25" s="2">
        <v>32</v>
      </c>
      <c r="O25" s="2">
        <v>37</v>
      </c>
      <c r="P25" s="2">
        <v>59</v>
      </c>
      <c r="Q25" s="2">
        <v>77</v>
      </c>
      <c r="R25" s="2">
        <v>20</v>
      </c>
      <c r="S25" s="2">
        <v>92</v>
      </c>
      <c r="T25" s="2">
        <v>68</v>
      </c>
      <c r="U25" s="2">
        <v>66</v>
      </c>
      <c r="V25" s="2">
        <v>59</v>
      </c>
      <c r="W25" s="2">
        <v>0</v>
      </c>
      <c r="X25" s="2">
        <v>1</v>
      </c>
      <c r="Y25" s="2">
        <v>0</v>
      </c>
      <c r="Z25" s="2">
        <v>0</v>
      </c>
      <c r="AA25" s="2">
        <v>2</v>
      </c>
      <c r="AB25" s="15">
        <v>0</v>
      </c>
    </row>
    <row r="26" spans="4:28" x14ac:dyDescent="0.25">
      <c r="D26" s="67" t="s">
        <v>30</v>
      </c>
      <c r="E26" s="10" t="s">
        <v>31</v>
      </c>
      <c r="F26" s="7"/>
      <c r="G26" s="11">
        <v>750</v>
      </c>
      <c r="H26" s="13">
        <v>581</v>
      </c>
      <c r="I26" s="1">
        <v>246</v>
      </c>
      <c r="J26" s="1">
        <v>357</v>
      </c>
      <c r="K26" s="1">
        <v>450</v>
      </c>
      <c r="L26" s="1">
        <v>573</v>
      </c>
      <c r="M26" s="1">
        <v>329</v>
      </c>
      <c r="N26" s="1">
        <v>243</v>
      </c>
      <c r="O26" s="1">
        <v>229</v>
      </c>
      <c r="P26" s="1">
        <v>354</v>
      </c>
      <c r="Q26" s="1">
        <v>411</v>
      </c>
      <c r="R26" s="1">
        <v>170</v>
      </c>
      <c r="S26" s="1">
        <v>463</v>
      </c>
      <c r="T26" s="1">
        <v>380</v>
      </c>
      <c r="U26" s="1">
        <v>355</v>
      </c>
      <c r="V26" s="1">
        <v>312</v>
      </c>
      <c r="W26" s="1">
        <v>1</v>
      </c>
      <c r="X26" s="1">
        <v>2</v>
      </c>
      <c r="Y26" s="1">
        <v>3</v>
      </c>
      <c r="Z26" s="1">
        <v>4</v>
      </c>
      <c r="AA26" s="1">
        <v>15</v>
      </c>
      <c r="AB26" s="16">
        <v>1</v>
      </c>
    </row>
    <row r="27" spans="4:28" x14ac:dyDescent="0.25">
      <c r="D27" s="68"/>
      <c r="E27" s="8" t="s">
        <v>32</v>
      </c>
      <c r="F27" s="9"/>
      <c r="G27" s="12">
        <v>746</v>
      </c>
      <c r="H27" s="14">
        <v>542</v>
      </c>
      <c r="I27" s="2">
        <v>195</v>
      </c>
      <c r="J27" s="2">
        <v>319</v>
      </c>
      <c r="K27" s="2">
        <v>449</v>
      </c>
      <c r="L27" s="2">
        <v>552</v>
      </c>
      <c r="M27" s="2">
        <v>300</v>
      </c>
      <c r="N27" s="2">
        <v>218</v>
      </c>
      <c r="O27" s="2">
        <v>246</v>
      </c>
      <c r="P27" s="2">
        <v>286</v>
      </c>
      <c r="Q27" s="2">
        <v>389</v>
      </c>
      <c r="R27" s="2">
        <v>102</v>
      </c>
      <c r="S27" s="2">
        <v>402</v>
      </c>
      <c r="T27" s="2">
        <v>348</v>
      </c>
      <c r="U27" s="2">
        <v>305</v>
      </c>
      <c r="V27" s="2">
        <v>238</v>
      </c>
      <c r="W27" s="2">
        <v>1</v>
      </c>
      <c r="X27" s="2">
        <v>1</v>
      </c>
      <c r="Y27" s="2">
        <v>1</v>
      </c>
      <c r="Z27" s="2">
        <v>2</v>
      </c>
      <c r="AA27" s="2">
        <v>17</v>
      </c>
      <c r="AB27" s="15">
        <v>3</v>
      </c>
    </row>
    <row r="28" spans="4:28" x14ac:dyDescent="0.25">
      <c r="D28" s="67" t="s">
        <v>33</v>
      </c>
      <c r="E28" s="10" t="s">
        <v>34</v>
      </c>
      <c r="F28" s="7"/>
      <c r="G28" s="11">
        <v>1182</v>
      </c>
      <c r="H28" s="13">
        <v>880</v>
      </c>
      <c r="I28" s="1">
        <v>348</v>
      </c>
      <c r="J28" s="1">
        <v>530</v>
      </c>
      <c r="K28" s="1">
        <v>716</v>
      </c>
      <c r="L28" s="1">
        <v>894</v>
      </c>
      <c r="M28" s="1">
        <v>479</v>
      </c>
      <c r="N28" s="1">
        <v>384</v>
      </c>
      <c r="O28" s="1">
        <v>367</v>
      </c>
      <c r="P28" s="1">
        <v>503</v>
      </c>
      <c r="Q28" s="1">
        <v>639</v>
      </c>
      <c r="R28" s="1">
        <v>214</v>
      </c>
      <c r="S28" s="1">
        <v>686</v>
      </c>
      <c r="T28" s="1">
        <v>570</v>
      </c>
      <c r="U28" s="1">
        <v>515</v>
      </c>
      <c r="V28" s="1">
        <v>440</v>
      </c>
      <c r="W28" s="1">
        <v>2</v>
      </c>
      <c r="X28" s="1">
        <v>3</v>
      </c>
      <c r="Y28" s="1">
        <v>4</v>
      </c>
      <c r="Z28" s="1">
        <v>5</v>
      </c>
      <c r="AA28" s="1">
        <v>26</v>
      </c>
      <c r="AB28" s="16">
        <v>4</v>
      </c>
    </row>
    <row r="29" spans="4:28" x14ac:dyDescent="0.25">
      <c r="D29" s="68"/>
      <c r="E29" s="8" t="s">
        <v>35</v>
      </c>
      <c r="F29" s="9"/>
      <c r="G29" s="12">
        <v>137</v>
      </c>
      <c r="H29" s="14">
        <v>109</v>
      </c>
      <c r="I29" s="2">
        <v>35</v>
      </c>
      <c r="J29" s="2">
        <v>64</v>
      </c>
      <c r="K29" s="2">
        <v>75</v>
      </c>
      <c r="L29" s="2">
        <v>101</v>
      </c>
      <c r="M29" s="2">
        <v>60</v>
      </c>
      <c r="N29" s="2">
        <v>27</v>
      </c>
      <c r="O29" s="2">
        <v>48</v>
      </c>
      <c r="P29" s="2">
        <v>64</v>
      </c>
      <c r="Q29" s="2">
        <v>65</v>
      </c>
      <c r="R29" s="2">
        <v>25</v>
      </c>
      <c r="S29" s="2">
        <v>82</v>
      </c>
      <c r="T29" s="2">
        <v>75</v>
      </c>
      <c r="U29" s="2">
        <v>66</v>
      </c>
      <c r="V29" s="2">
        <v>51</v>
      </c>
      <c r="W29" s="2">
        <v>0</v>
      </c>
      <c r="X29" s="2">
        <v>0</v>
      </c>
      <c r="Y29" s="2">
        <v>0</v>
      </c>
      <c r="Z29" s="2">
        <v>0</v>
      </c>
      <c r="AA29" s="2">
        <v>4</v>
      </c>
      <c r="AB29" s="15">
        <v>0</v>
      </c>
    </row>
    <row r="30" spans="4:28" x14ac:dyDescent="0.25">
      <c r="D30" s="68"/>
      <c r="E30" s="8" t="s">
        <v>36</v>
      </c>
      <c r="F30" s="9"/>
      <c r="G30" s="12">
        <v>129</v>
      </c>
      <c r="H30" s="14">
        <v>99</v>
      </c>
      <c r="I30" s="2">
        <v>41</v>
      </c>
      <c r="J30" s="2">
        <v>56</v>
      </c>
      <c r="K30" s="2">
        <v>76</v>
      </c>
      <c r="L30" s="2">
        <v>92</v>
      </c>
      <c r="M30" s="2">
        <v>65</v>
      </c>
      <c r="N30" s="2">
        <v>38</v>
      </c>
      <c r="O30" s="2">
        <v>44</v>
      </c>
      <c r="P30" s="2">
        <v>51</v>
      </c>
      <c r="Q30" s="2">
        <v>72</v>
      </c>
      <c r="R30" s="2">
        <v>22</v>
      </c>
      <c r="S30" s="2">
        <v>68</v>
      </c>
      <c r="T30" s="2">
        <v>65</v>
      </c>
      <c r="U30" s="2">
        <v>59</v>
      </c>
      <c r="V30" s="2">
        <v>39</v>
      </c>
      <c r="W30" s="2">
        <v>0</v>
      </c>
      <c r="X30" s="2">
        <v>0</v>
      </c>
      <c r="Y30" s="2">
        <v>0</v>
      </c>
      <c r="Z30" s="2">
        <v>1</v>
      </c>
      <c r="AA30" s="2">
        <v>2</v>
      </c>
      <c r="AB30" s="15">
        <v>0</v>
      </c>
    </row>
    <row r="31" spans="4:28" x14ac:dyDescent="0.25">
      <c r="D31" s="68"/>
      <c r="E31" s="8" t="s">
        <v>37</v>
      </c>
      <c r="F31" s="9"/>
      <c r="G31" s="12">
        <v>5</v>
      </c>
      <c r="H31" s="14">
        <v>3</v>
      </c>
      <c r="I31" s="2">
        <v>0</v>
      </c>
      <c r="J31" s="2">
        <v>3</v>
      </c>
      <c r="K31" s="2">
        <v>3</v>
      </c>
      <c r="L31" s="2">
        <v>4</v>
      </c>
      <c r="M31" s="2">
        <v>2</v>
      </c>
      <c r="N31" s="2">
        <v>1</v>
      </c>
      <c r="O31" s="2">
        <v>2</v>
      </c>
      <c r="P31" s="2">
        <v>3</v>
      </c>
      <c r="Q31" s="2">
        <v>2</v>
      </c>
      <c r="R31" s="2">
        <v>1</v>
      </c>
      <c r="S31" s="2">
        <v>3</v>
      </c>
      <c r="T31" s="2">
        <v>2</v>
      </c>
      <c r="U31" s="2">
        <v>4</v>
      </c>
      <c r="V31" s="2">
        <v>3</v>
      </c>
      <c r="W31" s="2">
        <v>0</v>
      </c>
      <c r="X31" s="2">
        <v>0</v>
      </c>
      <c r="Y31" s="2">
        <v>0</v>
      </c>
      <c r="Z31" s="2">
        <v>0</v>
      </c>
      <c r="AA31" s="2">
        <v>0</v>
      </c>
      <c r="AB31" s="15">
        <v>0</v>
      </c>
    </row>
    <row r="32" spans="4:28" x14ac:dyDescent="0.25">
      <c r="D32" s="68"/>
      <c r="E32" s="8" t="s">
        <v>38</v>
      </c>
      <c r="F32" s="9"/>
      <c r="G32" s="12">
        <v>43</v>
      </c>
      <c r="H32" s="14">
        <v>32</v>
      </c>
      <c r="I32" s="2">
        <v>17</v>
      </c>
      <c r="J32" s="2">
        <v>23</v>
      </c>
      <c r="K32" s="2">
        <v>29</v>
      </c>
      <c r="L32" s="2">
        <v>34</v>
      </c>
      <c r="M32" s="2">
        <v>23</v>
      </c>
      <c r="N32" s="2">
        <v>11</v>
      </c>
      <c r="O32" s="2">
        <v>14</v>
      </c>
      <c r="P32" s="2">
        <v>19</v>
      </c>
      <c r="Q32" s="2">
        <v>22</v>
      </c>
      <c r="R32" s="2">
        <v>10</v>
      </c>
      <c r="S32" s="2">
        <v>26</v>
      </c>
      <c r="T32" s="2">
        <v>16</v>
      </c>
      <c r="U32" s="2">
        <v>16</v>
      </c>
      <c r="V32" s="2">
        <v>17</v>
      </c>
      <c r="W32" s="2">
        <v>0</v>
      </c>
      <c r="X32" s="2">
        <v>0</v>
      </c>
      <c r="Y32" s="2">
        <v>0</v>
      </c>
      <c r="Z32" s="2">
        <v>0</v>
      </c>
      <c r="AA32" s="2">
        <v>0</v>
      </c>
      <c r="AB32" s="15">
        <v>0</v>
      </c>
    </row>
    <row r="33" spans="4:28" x14ac:dyDescent="0.25">
      <c r="D33" s="68"/>
      <c r="E33" s="8" t="s">
        <v>39</v>
      </c>
      <c r="F33" s="9"/>
      <c r="G33" s="12">
        <v>0</v>
      </c>
      <c r="H33" s="14">
        <v>0</v>
      </c>
      <c r="I33" s="2">
        <v>0</v>
      </c>
      <c r="J33" s="2">
        <v>0</v>
      </c>
      <c r="K33" s="2">
        <v>0</v>
      </c>
      <c r="L33" s="2">
        <v>0</v>
      </c>
      <c r="M33" s="2">
        <v>0</v>
      </c>
      <c r="N33" s="2">
        <v>0</v>
      </c>
      <c r="O33" s="2">
        <v>0</v>
      </c>
      <c r="P33" s="2">
        <v>0</v>
      </c>
      <c r="Q33" s="2">
        <v>0</v>
      </c>
      <c r="R33" s="2">
        <v>0</v>
      </c>
      <c r="S33" s="2">
        <v>0</v>
      </c>
      <c r="T33" s="2">
        <v>0</v>
      </c>
      <c r="U33" s="2">
        <v>0</v>
      </c>
      <c r="V33" s="2">
        <v>0</v>
      </c>
      <c r="W33" s="2">
        <v>0</v>
      </c>
      <c r="X33" s="2">
        <v>0</v>
      </c>
      <c r="Y33" s="2">
        <v>0</v>
      </c>
      <c r="Z33" s="2">
        <v>0</v>
      </c>
      <c r="AA33" s="2">
        <v>0</v>
      </c>
      <c r="AB33" s="15">
        <v>0</v>
      </c>
    </row>
    <row r="34" spans="4:28" x14ac:dyDescent="0.25">
      <c r="D34" s="67" t="s">
        <v>40</v>
      </c>
      <c r="E34" s="10" t="s">
        <v>41</v>
      </c>
      <c r="F34" s="7"/>
      <c r="G34" s="11">
        <v>750</v>
      </c>
      <c r="H34" s="13">
        <v>581</v>
      </c>
      <c r="I34" s="1">
        <v>246</v>
      </c>
      <c r="J34" s="1">
        <v>357</v>
      </c>
      <c r="K34" s="1">
        <v>450</v>
      </c>
      <c r="L34" s="1">
        <v>573</v>
      </c>
      <c r="M34" s="1">
        <v>329</v>
      </c>
      <c r="N34" s="1">
        <v>243</v>
      </c>
      <c r="O34" s="1">
        <v>229</v>
      </c>
      <c r="P34" s="1">
        <v>354</v>
      </c>
      <c r="Q34" s="1">
        <v>411</v>
      </c>
      <c r="R34" s="1">
        <v>170</v>
      </c>
      <c r="S34" s="1">
        <v>463</v>
      </c>
      <c r="T34" s="1">
        <v>380</v>
      </c>
      <c r="U34" s="1">
        <v>355</v>
      </c>
      <c r="V34" s="1">
        <v>312</v>
      </c>
      <c r="W34" s="1">
        <v>1</v>
      </c>
      <c r="X34" s="1">
        <v>2</v>
      </c>
      <c r="Y34" s="1">
        <v>3</v>
      </c>
      <c r="Z34" s="1">
        <v>4</v>
      </c>
      <c r="AA34" s="1">
        <v>15</v>
      </c>
      <c r="AB34" s="16">
        <v>1</v>
      </c>
    </row>
    <row r="35" spans="4:28" x14ac:dyDescent="0.25">
      <c r="D35" s="68"/>
      <c r="E35" s="8" t="s">
        <v>34</v>
      </c>
      <c r="F35" s="9"/>
      <c r="G35" s="12">
        <v>588</v>
      </c>
      <c r="H35" s="14">
        <v>449</v>
      </c>
      <c r="I35" s="2">
        <v>191</v>
      </c>
      <c r="J35" s="2">
        <v>275</v>
      </c>
      <c r="K35" s="2">
        <v>357</v>
      </c>
      <c r="L35" s="2">
        <v>451</v>
      </c>
      <c r="M35" s="2">
        <v>246</v>
      </c>
      <c r="N35" s="2">
        <v>198</v>
      </c>
      <c r="O35" s="2">
        <v>174</v>
      </c>
      <c r="P35" s="2">
        <v>278</v>
      </c>
      <c r="Q35" s="2">
        <v>326</v>
      </c>
      <c r="R35" s="2">
        <v>137</v>
      </c>
      <c r="S35" s="2">
        <v>367</v>
      </c>
      <c r="T35" s="2">
        <v>288</v>
      </c>
      <c r="U35" s="2">
        <v>272</v>
      </c>
      <c r="V35" s="2">
        <v>250</v>
      </c>
      <c r="W35" s="2">
        <v>1</v>
      </c>
      <c r="X35" s="2">
        <v>2</v>
      </c>
      <c r="Y35" s="2">
        <v>3</v>
      </c>
      <c r="Z35" s="2">
        <v>4</v>
      </c>
      <c r="AA35" s="2">
        <v>13</v>
      </c>
      <c r="AB35" s="15">
        <v>1</v>
      </c>
    </row>
    <row r="36" spans="4:28" x14ac:dyDescent="0.25">
      <c r="D36" s="68"/>
      <c r="E36" s="8" t="s">
        <v>35</v>
      </c>
      <c r="F36" s="9"/>
      <c r="G36" s="12">
        <v>72</v>
      </c>
      <c r="H36" s="14">
        <v>57</v>
      </c>
      <c r="I36" s="2">
        <v>21</v>
      </c>
      <c r="J36" s="2">
        <v>41</v>
      </c>
      <c r="K36" s="2">
        <v>40</v>
      </c>
      <c r="L36" s="2">
        <v>54</v>
      </c>
      <c r="M36" s="2">
        <v>30</v>
      </c>
      <c r="N36" s="2">
        <v>18</v>
      </c>
      <c r="O36" s="2">
        <v>27</v>
      </c>
      <c r="P36" s="2">
        <v>35</v>
      </c>
      <c r="Q36" s="2">
        <v>38</v>
      </c>
      <c r="R36" s="2">
        <v>14</v>
      </c>
      <c r="S36" s="2">
        <v>46</v>
      </c>
      <c r="T36" s="2">
        <v>44</v>
      </c>
      <c r="U36" s="2">
        <v>38</v>
      </c>
      <c r="V36" s="2">
        <v>31</v>
      </c>
      <c r="W36" s="2">
        <v>0</v>
      </c>
      <c r="X36" s="2">
        <v>0</v>
      </c>
      <c r="Y36" s="2">
        <v>0</v>
      </c>
      <c r="Z36" s="2">
        <v>0</v>
      </c>
      <c r="AA36" s="2">
        <v>2</v>
      </c>
      <c r="AB36" s="15">
        <v>0</v>
      </c>
    </row>
    <row r="37" spans="4:28" x14ac:dyDescent="0.25">
      <c r="D37" s="68"/>
      <c r="E37" s="8" t="s">
        <v>36</v>
      </c>
      <c r="F37" s="9"/>
      <c r="G37" s="12">
        <v>62</v>
      </c>
      <c r="H37" s="14">
        <v>51</v>
      </c>
      <c r="I37" s="2">
        <v>21</v>
      </c>
      <c r="J37" s="2">
        <v>24</v>
      </c>
      <c r="K37" s="2">
        <v>35</v>
      </c>
      <c r="L37" s="2">
        <v>46</v>
      </c>
      <c r="M37" s="2">
        <v>37</v>
      </c>
      <c r="N37" s="2">
        <v>20</v>
      </c>
      <c r="O37" s="2">
        <v>21</v>
      </c>
      <c r="P37" s="2">
        <v>26</v>
      </c>
      <c r="Q37" s="2">
        <v>32</v>
      </c>
      <c r="R37" s="2">
        <v>10</v>
      </c>
      <c r="S37" s="2">
        <v>33</v>
      </c>
      <c r="T37" s="2">
        <v>37</v>
      </c>
      <c r="U37" s="2">
        <v>32</v>
      </c>
      <c r="V37" s="2">
        <v>18</v>
      </c>
      <c r="W37" s="2">
        <v>0</v>
      </c>
      <c r="X37" s="2">
        <v>0</v>
      </c>
      <c r="Y37" s="2">
        <v>0</v>
      </c>
      <c r="Z37" s="2">
        <v>0</v>
      </c>
      <c r="AA37" s="2">
        <v>0</v>
      </c>
      <c r="AB37" s="15">
        <v>0</v>
      </c>
    </row>
    <row r="38" spans="4:28" x14ac:dyDescent="0.25">
      <c r="D38" s="68"/>
      <c r="E38" s="8" t="s">
        <v>38</v>
      </c>
      <c r="F38" s="9"/>
      <c r="G38" s="12">
        <v>25</v>
      </c>
      <c r="H38" s="14">
        <v>22</v>
      </c>
      <c r="I38" s="2">
        <v>13</v>
      </c>
      <c r="J38" s="2">
        <v>15</v>
      </c>
      <c r="K38" s="2">
        <v>17</v>
      </c>
      <c r="L38" s="2">
        <v>20</v>
      </c>
      <c r="M38" s="2">
        <v>15</v>
      </c>
      <c r="N38" s="2">
        <v>6</v>
      </c>
      <c r="O38" s="2">
        <v>6</v>
      </c>
      <c r="P38" s="2">
        <v>13</v>
      </c>
      <c r="Q38" s="2">
        <v>13</v>
      </c>
      <c r="R38" s="2">
        <v>8</v>
      </c>
      <c r="S38" s="2">
        <v>15</v>
      </c>
      <c r="T38" s="2">
        <v>10</v>
      </c>
      <c r="U38" s="2">
        <v>11</v>
      </c>
      <c r="V38" s="2">
        <v>11</v>
      </c>
      <c r="W38" s="2">
        <v>0</v>
      </c>
      <c r="X38" s="2">
        <v>0</v>
      </c>
      <c r="Y38" s="2">
        <v>0</v>
      </c>
      <c r="Z38" s="2">
        <v>0</v>
      </c>
      <c r="AA38" s="2">
        <v>0</v>
      </c>
      <c r="AB38" s="15">
        <v>0</v>
      </c>
    </row>
    <row r="39" spans="4:28" x14ac:dyDescent="0.25">
      <c r="D39" s="68"/>
      <c r="E39" s="8" t="s">
        <v>37</v>
      </c>
      <c r="F39" s="9"/>
      <c r="G39" s="12">
        <v>3</v>
      </c>
      <c r="H39" s="14">
        <v>2</v>
      </c>
      <c r="I39" s="2">
        <v>0</v>
      </c>
      <c r="J39" s="2">
        <v>2</v>
      </c>
      <c r="K39" s="2">
        <v>1</v>
      </c>
      <c r="L39" s="2">
        <v>2</v>
      </c>
      <c r="M39" s="2">
        <v>1</v>
      </c>
      <c r="N39" s="2">
        <v>1</v>
      </c>
      <c r="O39" s="2">
        <v>1</v>
      </c>
      <c r="P39" s="2">
        <v>2</v>
      </c>
      <c r="Q39" s="2">
        <v>2</v>
      </c>
      <c r="R39" s="2">
        <v>1</v>
      </c>
      <c r="S39" s="2">
        <v>2</v>
      </c>
      <c r="T39" s="2">
        <v>1</v>
      </c>
      <c r="U39" s="2">
        <v>2</v>
      </c>
      <c r="V39" s="2">
        <v>2</v>
      </c>
      <c r="W39" s="2">
        <v>0</v>
      </c>
      <c r="X39" s="2">
        <v>0</v>
      </c>
      <c r="Y39" s="2">
        <v>0</v>
      </c>
      <c r="Z39" s="2">
        <v>0</v>
      </c>
      <c r="AA39" s="2">
        <v>0</v>
      </c>
      <c r="AB39" s="15">
        <v>0</v>
      </c>
    </row>
    <row r="40" spans="4:28" x14ac:dyDescent="0.25">
      <c r="D40" s="68"/>
      <c r="E40" s="8" t="s">
        <v>39</v>
      </c>
      <c r="F40" s="9"/>
      <c r="G40" s="12">
        <v>0</v>
      </c>
      <c r="H40" s="14">
        <v>0</v>
      </c>
      <c r="I40" s="2">
        <v>0</v>
      </c>
      <c r="J40" s="2">
        <v>0</v>
      </c>
      <c r="K40" s="2">
        <v>0</v>
      </c>
      <c r="L40" s="2">
        <v>0</v>
      </c>
      <c r="M40" s="2">
        <v>0</v>
      </c>
      <c r="N40" s="2">
        <v>0</v>
      </c>
      <c r="O40" s="2">
        <v>0</v>
      </c>
      <c r="P40" s="2">
        <v>0</v>
      </c>
      <c r="Q40" s="2">
        <v>0</v>
      </c>
      <c r="R40" s="2">
        <v>0</v>
      </c>
      <c r="S40" s="2">
        <v>0</v>
      </c>
      <c r="T40" s="2">
        <v>0</v>
      </c>
      <c r="U40" s="2">
        <v>0</v>
      </c>
      <c r="V40" s="2">
        <v>0</v>
      </c>
      <c r="W40" s="2">
        <v>0</v>
      </c>
      <c r="X40" s="2">
        <v>0</v>
      </c>
      <c r="Y40" s="2">
        <v>0</v>
      </c>
      <c r="Z40" s="2">
        <v>0</v>
      </c>
      <c r="AA40" s="2">
        <v>0</v>
      </c>
      <c r="AB40" s="15">
        <v>0</v>
      </c>
    </row>
    <row r="41" spans="4:28" x14ac:dyDescent="0.25">
      <c r="D41" s="68"/>
      <c r="E41" s="8" t="s">
        <v>42</v>
      </c>
      <c r="F41" s="9"/>
      <c r="G41" s="12">
        <v>746</v>
      </c>
      <c r="H41" s="14">
        <v>542</v>
      </c>
      <c r="I41" s="2">
        <v>195</v>
      </c>
      <c r="J41" s="2">
        <v>319</v>
      </c>
      <c r="K41" s="2">
        <v>449</v>
      </c>
      <c r="L41" s="2">
        <v>552</v>
      </c>
      <c r="M41" s="2">
        <v>300</v>
      </c>
      <c r="N41" s="2">
        <v>218</v>
      </c>
      <c r="O41" s="2">
        <v>246</v>
      </c>
      <c r="P41" s="2">
        <v>286</v>
      </c>
      <c r="Q41" s="2">
        <v>389</v>
      </c>
      <c r="R41" s="2">
        <v>102</v>
      </c>
      <c r="S41" s="2">
        <v>402</v>
      </c>
      <c r="T41" s="2">
        <v>348</v>
      </c>
      <c r="U41" s="2">
        <v>305</v>
      </c>
      <c r="V41" s="2">
        <v>238</v>
      </c>
      <c r="W41" s="2">
        <v>1</v>
      </c>
      <c r="X41" s="2">
        <v>1</v>
      </c>
      <c r="Y41" s="2">
        <v>1</v>
      </c>
      <c r="Z41" s="2">
        <v>2</v>
      </c>
      <c r="AA41" s="2">
        <v>17</v>
      </c>
      <c r="AB41" s="15">
        <v>3</v>
      </c>
    </row>
    <row r="42" spans="4:28" x14ac:dyDescent="0.25">
      <c r="D42" s="68"/>
      <c r="E42" s="8" t="s">
        <v>34</v>
      </c>
      <c r="F42" s="9"/>
      <c r="G42" s="12">
        <v>594</v>
      </c>
      <c r="H42" s="14">
        <v>431</v>
      </c>
      <c r="I42" s="2">
        <v>157</v>
      </c>
      <c r="J42" s="2">
        <v>255</v>
      </c>
      <c r="K42" s="2">
        <v>359</v>
      </c>
      <c r="L42" s="2">
        <v>443</v>
      </c>
      <c r="M42" s="2">
        <v>233</v>
      </c>
      <c r="N42" s="2">
        <v>186</v>
      </c>
      <c r="O42" s="2">
        <v>193</v>
      </c>
      <c r="P42" s="2">
        <v>225</v>
      </c>
      <c r="Q42" s="2">
        <v>313</v>
      </c>
      <c r="R42" s="2">
        <v>77</v>
      </c>
      <c r="S42" s="2">
        <v>319</v>
      </c>
      <c r="T42" s="2">
        <v>282</v>
      </c>
      <c r="U42" s="2">
        <v>243</v>
      </c>
      <c r="V42" s="2">
        <v>190</v>
      </c>
      <c r="W42" s="2">
        <v>1</v>
      </c>
      <c r="X42" s="2">
        <v>1</v>
      </c>
      <c r="Y42" s="2">
        <v>1</v>
      </c>
      <c r="Z42" s="2">
        <v>1</v>
      </c>
      <c r="AA42" s="2">
        <v>13</v>
      </c>
      <c r="AB42" s="15">
        <v>3</v>
      </c>
    </row>
    <row r="43" spans="4:28" x14ac:dyDescent="0.25">
      <c r="D43" s="68"/>
      <c r="E43" s="8" t="s">
        <v>35</v>
      </c>
      <c r="F43" s="9"/>
      <c r="G43" s="12">
        <v>65</v>
      </c>
      <c r="H43" s="14">
        <v>52</v>
      </c>
      <c r="I43" s="2">
        <v>14</v>
      </c>
      <c r="J43" s="2">
        <v>23</v>
      </c>
      <c r="K43" s="2">
        <v>35</v>
      </c>
      <c r="L43" s="2">
        <v>47</v>
      </c>
      <c r="M43" s="2">
        <v>30</v>
      </c>
      <c r="N43" s="2">
        <v>9</v>
      </c>
      <c r="O43" s="2">
        <v>21</v>
      </c>
      <c r="P43" s="2">
        <v>29</v>
      </c>
      <c r="Q43" s="2">
        <v>27</v>
      </c>
      <c r="R43" s="2">
        <v>11</v>
      </c>
      <c r="S43" s="2">
        <v>36</v>
      </c>
      <c r="T43" s="2">
        <v>31</v>
      </c>
      <c r="U43" s="2">
        <v>28</v>
      </c>
      <c r="V43" s="2">
        <v>20</v>
      </c>
      <c r="W43" s="2">
        <v>0</v>
      </c>
      <c r="X43" s="2">
        <v>0</v>
      </c>
      <c r="Y43" s="2">
        <v>0</v>
      </c>
      <c r="Z43" s="2">
        <v>0</v>
      </c>
      <c r="AA43" s="2">
        <v>2</v>
      </c>
      <c r="AB43" s="15">
        <v>0</v>
      </c>
    </row>
    <row r="44" spans="4:28" x14ac:dyDescent="0.25">
      <c r="D44" s="68"/>
      <c r="E44" s="8" t="s">
        <v>36</v>
      </c>
      <c r="F44" s="9"/>
      <c r="G44" s="12">
        <v>67</v>
      </c>
      <c r="H44" s="14">
        <v>48</v>
      </c>
      <c r="I44" s="2">
        <v>20</v>
      </c>
      <c r="J44" s="2">
        <v>32</v>
      </c>
      <c r="K44" s="2">
        <v>41</v>
      </c>
      <c r="L44" s="2">
        <v>46</v>
      </c>
      <c r="M44" s="2">
        <v>28</v>
      </c>
      <c r="N44" s="2">
        <v>18</v>
      </c>
      <c r="O44" s="2">
        <v>23</v>
      </c>
      <c r="P44" s="2">
        <v>25</v>
      </c>
      <c r="Q44" s="2">
        <v>40</v>
      </c>
      <c r="R44" s="2">
        <v>12</v>
      </c>
      <c r="S44" s="2">
        <v>35</v>
      </c>
      <c r="T44" s="2">
        <v>28</v>
      </c>
      <c r="U44" s="2">
        <v>27</v>
      </c>
      <c r="V44" s="2">
        <v>21</v>
      </c>
      <c r="W44" s="2">
        <v>0</v>
      </c>
      <c r="X44" s="2">
        <v>0</v>
      </c>
      <c r="Y44" s="2">
        <v>0</v>
      </c>
      <c r="Z44" s="2">
        <v>1</v>
      </c>
      <c r="AA44" s="2">
        <v>2</v>
      </c>
      <c r="AB44" s="15">
        <v>0</v>
      </c>
    </row>
    <row r="45" spans="4:28" x14ac:dyDescent="0.25">
      <c r="D45" s="68"/>
      <c r="E45" s="8" t="s">
        <v>38</v>
      </c>
      <c r="F45" s="9"/>
      <c r="G45" s="12">
        <v>18</v>
      </c>
      <c r="H45" s="14">
        <v>10</v>
      </c>
      <c r="I45" s="2">
        <v>4</v>
      </c>
      <c r="J45" s="2">
        <v>8</v>
      </c>
      <c r="K45" s="2">
        <v>12</v>
      </c>
      <c r="L45" s="2">
        <v>14</v>
      </c>
      <c r="M45" s="2">
        <v>8</v>
      </c>
      <c r="N45" s="2">
        <v>5</v>
      </c>
      <c r="O45" s="2">
        <v>8</v>
      </c>
      <c r="P45" s="2">
        <v>6</v>
      </c>
      <c r="Q45" s="2">
        <v>9</v>
      </c>
      <c r="R45" s="2">
        <v>2</v>
      </c>
      <c r="S45" s="2">
        <v>11</v>
      </c>
      <c r="T45" s="2">
        <v>6</v>
      </c>
      <c r="U45" s="2">
        <v>5</v>
      </c>
      <c r="V45" s="2">
        <v>6</v>
      </c>
      <c r="W45" s="2">
        <v>0</v>
      </c>
      <c r="X45" s="2">
        <v>0</v>
      </c>
      <c r="Y45" s="2">
        <v>0</v>
      </c>
      <c r="Z45" s="2">
        <v>0</v>
      </c>
      <c r="AA45" s="2">
        <v>0</v>
      </c>
      <c r="AB45" s="15">
        <v>0</v>
      </c>
    </row>
    <row r="46" spans="4:28" x14ac:dyDescent="0.25">
      <c r="D46" s="68"/>
      <c r="E46" s="8" t="s">
        <v>37</v>
      </c>
      <c r="F46" s="9"/>
      <c r="G46" s="12">
        <v>2</v>
      </c>
      <c r="H46" s="14">
        <v>1</v>
      </c>
      <c r="I46" s="2">
        <v>0</v>
      </c>
      <c r="J46" s="2">
        <v>1</v>
      </c>
      <c r="K46" s="2">
        <v>2</v>
      </c>
      <c r="L46" s="2">
        <v>2</v>
      </c>
      <c r="M46" s="2">
        <v>1</v>
      </c>
      <c r="N46" s="2">
        <v>0</v>
      </c>
      <c r="O46" s="2">
        <v>1</v>
      </c>
      <c r="P46" s="2">
        <v>1</v>
      </c>
      <c r="Q46" s="2">
        <v>0</v>
      </c>
      <c r="R46" s="2">
        <v>0</v>
      </c>
      <c r="S46" s="2">
        <v>1</v>
      </c>
      <c r="T46" s="2">
        <v>1</v>
      </c>
      <c r="U46" s="2">
        <v>2</v>
      </c>
      <c r="V46" s="2">
        <v>1</v>
      </c>
      <c r="W46" s="2">
        <v>0</v>
      </c>
      <c r="X46" s="2">
        <v>0</v>
      </c>
      <c r="Y46" s="2">
        <v>0</v>
      </c>
      <c r="Z46" s="2">
        <v>0</v>
      </c>
      <c r="AA46" s="2">
        <v>0</v>
      </c>
      <c r="AB46" s="15">
        <v>0</v>
      </c>
    </row>
    <row r="47" spans="4:28" x14ac:dyDescent="0.25">
      <c r="D47" s="68"/>
      <c r="E47" s="8" t="s">
        <v>39</v>
      </c>
      <c r="F47" s="9"/>
      <c r="G47" s="12">
        <v>0</v>
      </c>
      <c r="H47" s="14">
        <v>0</v>
      </c>
      <c r="I47" s="2">
        <v>0</v>
      </c>
      <c r="J47" s="2">
        <v>0</v>
      </c>
      <c r="K47" s="2">
        <v>0</v>
      </c>
      <c r="L47" s="2">
        <v>0</v>
      </c>
      <c r="M47" s="2">
        <v>0</v>
      </c>
      <c r="N47" s="2">
        <v>0</v>
      </c>
      <c r="O47" s="2">
        <v>0</v>
      </c>
      <c r="P47" s="2">
        <v>0</v>
      </c>
      <c r="Q47" s="2">
        <v>0</v>
      </c>
      <c r="R47" s="2">
        <v>0</v>
      </c>
      <c r="S47" s="2">
        <v>0</v>
      </c>
      <c r="T47" s="2">
        <v>0</v>
      </c>
      <c r="U47" s="2">
        <v>0</v>
      </c>
      <c r="V47" s="2">
        <v>0</v>
      </c>
      <c r="W47" s="2">
        <v>0</v>
      </c>
      <c r="X47" s="2">
        <v>0</v>
      </c>
      <c r="Y47" s="2">
        <v>0</v>
      </c>
      <c r="Z47" s="2">
        <v>0</v>
      </c>
      <c r="AA47" s="2">
        <v>0</v>
      </c>
      <c r="AB47" s="15">
        <v>0</v>
      </c>
    </row>
    <row r="48" spans="4:28" x14ac:dyDescent="0.25">
      <c r="D48" s="67" t="s">
        <v>43</v>
      </c>
      <c r="E48" s="10" t="s">
        <v>44</v>
      </c>
      <c r="F48" s="7"/>
      <c r="G48" s="11">
        <v>309</v>
      </c>
      <c r="H48" s="13">
        <v>240</v>
      </c>
      <c r="I48" s="1">
        <v>93</v>
      </c>
      <c r="J48" s="1">
        <v>143</v>
      </c>
      <c r="K48" s="1">
        <v>180</v>
      </c>
      <c r="L48" s="1">
        <v>227</v>
      </c>
      <c r="M48" s="1">
        <v>148</v>
      </c>
      <c r="N48" s="1">
        <v>76</v>
      </c>
      <c r="O48" s="1">
        <v>106</v>
      </c>
      <c r="P48" s="1">
        <v>134</v>
      </c>
      <c r="Q48" s="1">
        <v>159</v>
      </c>
      <c r="R48" s="1">
        <v>57</v>
      </c>
      <c r="S48" s="1">
        <v>176</v>
      </c>
      <c r="T48" s="1">
        <v>156</v>
      </c>
      <c r="U48" s="1">
        <v>141</v>
      </c>
      <c r="V48" s="1">
        <v>107</v>
      </c>
      <c r="W48" s="1">
        <v>0</v>
      </c>
      <c r="X48" s="1">
        <v>0</v>
      </c>
      <c r="Y48" s="1">
        <v>0</v>
      </c>
      <c r="Z48" s="1">
        <v>1</v>
      </c>
      <c r="AA48" s="1">
        <v>6</v>
      </c>
      <c r="AB48" s="16">
        <v>0</v>
      </c>
    </row>
    <row r="49" spans="4:28" x14ac:dyDescent="0.25">
      <c r="D49" s="68"/>
      <c r="E49" s="8" t="s">
        <v>45</v>
      </c>
      <c r="F49" s="9"/>
      <c r="G49" s="12">
        <v>149</v>
      </c>
      <c r="H49" s="14">
        <v>112</v>
      </c>
      <c r="I49" s="2">
        <v>42</v>
      </c>
      <c r="J49" s="2">
        <v>61</v>
      </c>
      <c r="K49" s="2">
        <v>83</v>
      </c>
      <c r="L49" s="2">
        <v>113</v>
      </c>
      <c r="M49" s="2">
        <v>69</v>
      </c>
      <c r="N49" s="2">
        <v>39</v>
      </c>
      <c r="O49" s="2">
        <v>50</v>
      </c>
      <c r="P49" s="2">
        <v>67</v>
      </c>
      <c r="Q49" s="2">
        <v>77</v>
      </c>
      <c r="R49" s="2">
        <v>29</v>
      </c>
      <c r="S49" s="2">
        <v>83</v>
      </c>
      <c r="T49" s="2">
        <v>76</v>
      </c>
      <c r="U49" s="2">
        <v>65</v>
      </c>
      <c r="V49" s="2">
        <v>42</v>
      </c>
      <c r="W49" s="2">
        <v>0</v>
      </c>
      <c r="X49" s="2">
        <v>0</v>
      </c>
      <c r="Y49" s="2">
        <v>0</v>
      </c>
      <c r="Z49" s="2">
        <v>0</v>
      </c>
      <c r="AA49" s="2">
        <v>5</v>
      </c>
      <c r="AB49" s="15">
        <v>0</v>
      </c>
    </row>
    <row r="50" spans="4:28" x14ac:dyDescent="0.25">
      <c r="D50" s="68"/>
      <c r="E50" s="8" t="s">
        <v>46</v>
      </c>
      <c r="F50" s="9"/>
      <c r="G50" s="12">
        <v>160</v>
      </c>
      <c r="H50" s="14">
        <v>128</v>
      </c>
      <c r="I50" s="2">
        <v>51</v>
      </c>
      <c r="J50" s="2">
        <v>82</v>
      </c>
      <c r="K50" s="2">
        <v>97</v>
      </c>
      <c r="L50" s="2">
        <v>114</v>
      </c>
      <c r="M50" s="2">
        <v>79</v>
      </c>
      <c r="N50" s="2">
        <v>37</v>
      </c>
      <c r="O50" s="2">
        <v>56</v>
      </c>
      <c r="P50" s="2">
        <v>67</v>
      </c>
      <c r="Q50" s="2">
        <v>82</v>
      </c>
      <c r="R50" s="2">
        <v>28</v>
      </c>
      <c r="S50" s="2">
        <v>93</v>
      </c>
      <c r="T50" s="2">
        <v>80</v>
      </c>
      <c r="U50" s="2">
        <v>76</v>
      </c>
      <c r="V50" s="2">
        <v>65</v>
      </c>
      <c r="W50" s="2">
        <v>0</v>
      </c>
      <c r="X50" s="2">
        <v>0</v>
      </c>
      <c r="Y50" s="2">
        <v>0</v>
      </c>
      <c r="Z50" s="2">
        <v>1</v>
      </c>
      <c r="AA50" s="2">
        <v>1</v>
      </c>
      <c r="AB50" s="15">
        <v>0</v>
      </c>
    </row>
    <row r="51" spans="4:28" x14ac:dyDescent="0.25">
      <c r="D51" s="68"/>
      <c r="E51" s="8" t="s">
        <v>47</v>
      </c>
      <c r="F51" s="9"/>
      <c r="G51" s="12">
        <v>1182</v>
      </c>
      <c r="H51" s="14">
        <v>880</v>
      </c>
      <c r="I51" s="2">
        <v>348</v>
      </c>
      <c r="J51" s="2">
        <v>530</v>
      </c>
      <c r="K51" s="2">
        <v>716</v>
      </c>
      <c r="L51" s="2">
        <v>894</v>
      </c>
      <c r="M51" s="2">
        <v>479</v>
      </c>
      <c r="N51" s="2">
        <v>384</v>
      </c>
      <c r="O51" s="2">
        <v>367</v>
      </c>
      <c r="P51" s="2">
        <v>503</v>
      </c>
      <c r="Q51" s="2">
        <v>639</v>
      </c>
      <c r="R51" s="2">
        <v>214</v>
      </c>
      <c r="S51" s="2">
        <v>686</v>
      </c>
      <c r="T51" s="2">
        <v>570</v>
      </c>
      <c r="U51" s="2">
        <v>515</v>
      </c>
      <c r="V51" s="2">
        <v>440</v>
      </c>
      <c r="W51" s="2">
        <v>2</v>
      </c>
      <c r="X51" s="2">
        <v>3</v>
      </c>
      <c r="Y51" s="2">
        <v>4</v>
      </c>
      <c r="Z51" s="2">
        <v>5</v>
      </c>
      <c r="AA51" s="2">
        <v>26</v>
      </c>
      <c r="AB51" s="15">
        <v>4</v>
      </c>
    </row>
    <row r="52" spans="4:28" x14ac:dyDescent="0.25">
      <c r="D52" s="68"/>
      <c r="E52" s="8" t="s">
        <v>48</v>
      </c>
      <c r="F52" s="9"/>
      <c r="G52" s="12">
        <v>175</v>
      </c>
      <c r="H52" s="14">
        <v>139</v>
      </c>
      <c r="I52" s="2">
        <v>48</v>
      </c>
      <c r="J52" s="2">
        <v>81</v>
      </c>
      <c r="K52" s="2">
        <v>103</v>
      </c>
      <c r="L52" s="2">
        <v>137</v>
      </c>
      <c r="M52" s="2">
        <v>67</v>
      </c>
      <c r="N52" s="2">
        <v>56</v>
      </c>
      <c r="O52" s="2">
        <v>54</v>
      </c>
      <c r="P52" s="2">
        <v>70</v>
      </c>
      <c r="Q52" s="2">
        <v>97</v>
      </c>
      <c r="R52" s="2">
        <v>30</v>
      </c>
      <c r="S52" s="2">
        <v>108</v>
      </c>
      <c r="T52" s="2">
        <v>87</v>
      </c>
      <c r="U52" s="2">
        <v>75</v>
      </c>
      <c r="V52" s="2">
        <v>62</v>
      </c>
      <c r="W52" s="2">
        <v>0</v>
      </c>
      <c r="X52" s="2">
        <v>0</v>
      </c>
      <c r="Y52" s="2">
        <v>0</v>
      </c>
      <c r="Z52" s="2">
        <v>3</v>
      </c>
      <c r="AA52" s="2">
        <v>0</v>
      </c>
      <c r="AB52" s="15">
        <v>1</v>
      </c>
    </row>
    <row r="53" spans="4:28" x14ac:dyDescent="0.25">
      <c r="D53" s="68"/>
      <c r="E53" s="8" t="s">
        <v>49</v>
      </c>
      <c r="F53" s="9"/>
      <c r="G53" s="12">
        <v>169</v>
      </c>
      <c r="H53" s="14">
        <v>130</v>
      </c>
      <c r="I53" s="2">
        <v>55</v>
      </c>
      <c r="J53" s="2">
        <v>79</v>
      </c>
      <c r="K53" s="2">
        <v>105</v>
      </c>
      <c r="L53" s="2">
        <v>134</v>
      </c>
      <c r="M53" s="2">
        <v>78</v>
      </c>
      <c r="N53" s="2">
        <v>47</v>
      </c>
      <c r="O53" s="2">
        <v>64</v>
      </c>
      <c r="P53" s="2">
        <v>70</v>
      </c>
      <c r="Q53" s="2">
        <v>91</v>
      </c>
      <c r="R53" s="2">
        <v>35</v>
      </c>
      <c r="S53" s="2">
        <v>104</v>
      </c>
      <c r="T53" s="2">
        <v>84</v>
      </c>
      <c r="U53" s="2">
        <v>82</v>
      </c>
      <c r="V53" s="2">
        <v>73</v>
      </c>
      <c r="W53" s="2">
        <v>0</v>
      </c>
      <c r="X53" s="2">
        <v>1</v>
      </c>
      <c r="Y53" s="2">
        <v>0</v>
      </c>
      <c r="Z53" s="2">
        <v>0</v>
      </c>
      <c r="AA53" s="2">
        <v>2</v>
      </c>
      <c r="AB53" s="15">
        <v>0</v>
      </c>
    </row>
    <row r="54" spans="4:28" x14ac:dyDescent="0.25">
      <c r="D54" s="68"/>
      <c r="E54" s="8" t="s">
        <v>50</v>
      </c>
      <c r="F54" s="9"/>
      <c r="G54" s="12">
        <v>176</v>
      </c>
      <c r="H54" s="14">
        <v>132</v>
      </c>
      <c r="I54" s="2">
        <v>45</v>
      </c>
      <c r="J54" s="2">
        <v>81</v>
      </c>
      <c r="K54" s="2">
        <v>107</v>
      </c>
      <c r="L54" s="2">
        <v>137</v>
      </c>
      <c r="M54" s="2">
        <v>80</v>
      </c>
      <c r="N54" s="2">
        <v>60</v>
      </c>
      <c r="O54" s="2">
        <v>50</v>
      </c>
      <c r="P54" s="2">
        <v>73</v>
      </c>
      <c r="Q54" s="2">
        <v>103</v>
      </c>
      <c r="R54" s="2">
        <v>28</v>
      </c>
      <c r="S54" s="2">
        <v>110</v>
      </c>
      <c r="T54" s="2">
        <v>86</v>
      </c>
      <c r="U54" s="2">
        <v>77</v>
      </c>
      <c r="V54" s="2">
        <v>63</v>
      </c>
      <c r="W54" s="2">
        <v>1</v>
      </c>
      <c r="X54" s="2">
        <v>0</v>
      </c>
      <c r="Y54" s="2">
        <v>1</v>
      </c>
      <c r="Z54" s="2">
        <v>0</v>
      </c>
      <c r="AA54" s="2">
        <v>4</v>
      </c>
      <c r="AB54" s="15">
        <v>1</v>
      </c>
    </row>
    <row r="55" spans="4:28" x14ac:dyDescent="0.25">
      <c r="D55" s="68"/>
      <c r="E55" s="8" t="s">
        <v>51</v>
      </c>
      <c r="F55" s="9"/>
      <c r="G55" s="12">
        <v>183</v>
      </c>
      <c r="H55" s="14">
        <v>137</v>
      </c>
      <c r="I55" s="2">
        <v>53</v>
      </c>
      <c r="J55" s="2">
        <v>79</v>
      </c>
      <c r="K55" s="2">
        <v>117</v>
      </c>
      <c r="L55" s="2">
        <v>125</v>
      </c>
      <c r="M55" s="2">
        <v>67</v>
      </c>
      <c r="N55" s="2">
        <v>52</v>
      </c>
      <c r="O55" s="2">
        <v>49</v>
      </c>
      <c r="P55" s="2">
        <v>78</v>
      </c>
      <c r="Q55" s="2">
        <v>101</v>
      </c>
      <c r="R55" s="2">
        <v>37</v>
      </c>
      <c r="S55" s="2">
        <v>106</v>
      </c>
      <c r="T55" s="2">
        <v>72</v>
      </c>
      <c r="U55" s="2">
        <v>72</v>
      </c>
      <c r="V55" s="2">
        <v>65</v>
      </c>
      <c r="W55" s="2">
        <v>0</v>
      </c>
      <c r="X55" s="2">
        <v>1</v>
      </c>
      <c r="Y55" s="2">
        <v>0</v>
      </c>
      <c r="Z55" s="2">
        <v>1</v>
      </c>
      <c r="AA55" s="2">
        <v>4</v>
      </c>
      <c r="AB55" s="15">
        <v>1</v>
      </c>
    </row>
    <row r="56" spans="4:28" x14ac:dyDescent="0.25">
      <c r="D56" s="68"/>
      <c r="E56" s="8" t="s">
        <v>52</v>
      </c>
      <c r="F56" s="9"/>
      <c r="G56" s="12">
        <v>230</v>
      </c>
      <c r="H56" s="14">
        <v>161</v>
      </c>
      <c r="I56" s="2">
        <v>78</v>
      </c>
      <c r="J56" s="2">
        <v>111</v>
      </c>
      <c r="K56" s="2">
        <v>144</v>
      </c>
      <c r="L56" s="2">
        <v>185</v>
      </c>
      <c r="M56" s="2">
        <v>96</v>
      </c>
      <c r="N56" s="2">
        <v>78</v>
      </c>
      <c r="O56" s="2">
        <v>85</v>
      </c>
      <c r="P56" s="2">
        <v>111</v>
      </c>
      <c r="Q56" s="2">
        <v>122</v>
      </c>
      <c r="R56" s="2">
        <v>44</v>
      </c>
      <c r="S56" s="2">
        <v>123</v>
      </c>
      <c r="T56" s="2">
        <v>121</v>
      </c>
      <c r="U56" s="2">
        <v>104</v>
      </c>
      <c r="V56" s="2">
        <v>91</v>
      </c>
      <c r="W56" s="2">
        <v>1</v>
      </c>
      <c r="X56" s="2">
        <v>1</v>
      </c>
      <c r="Y56" s="2">
        <v>3</v>
      </c>
      <c r="Z56" s="2">
        <v>0</v>
      </c>
      <c r="AA56" s="2">
        <v>6</v>
      </c>
      <c r="AB56" s="15">
        <v>0</v>
      </c>
    </row>
    <row r="57" spans="4:28" x14ac:dyDescent="0.25">
      <c r="D57" s="68"/>
      <c r="E57" s="8" t="s">
        <v>53</v>
      </c>
      <c r="F57" s="9"/>
      <c r="G57" s="12">
        <v>249</v>
      </c>
      <c r="H57" s="14">
        <v>181</v>
      </c>
      <c r="I57" s="2">
        <v>69</v>
      </c>
      <c r="J57" s="2">
        <v>99</v>
      </c>
      <c r="K57" s="2">
        <v>140</v>
      </c>
      <c r="L57" s="2">
        <v>176</v>
      </c>
      <c r="M57" s="2">
        <v>91</v>
      </c>
      <c r="N57" s="2">
        <v>91</v>
      </c>
      <c r="O57" s="2">
        <v>65</v>
      </c>
      <c r="P57" s="2">
        <v>101</v>
      </c>
      <c r="Q57" s="2">
        <v>125</v>
      </c>
      <c r="R57" s="2">
        <v>40</v>
      </c>
      <c r="S57" s="2">
        <v>135</v>
      </c>
      <c r="T57" s="2">
        <v>120</v>
      </c>
      <c r="U57" s="2">
        <v>105</v>
      </c>
      <c r="V57" s="2">
        <v>86</v>
      </c>
      <c r="W57" s="2">
        <v>0</v>
      </c>
      <c r="X57" s="2">
        <v>0</v>
      </c>
      <c r="Y57" s="2">
        <v>0</v>
      </c>
      <c r="Z57" s="2">
        <v>1</v>
      </c>
      <c r="AA57" s="2">
        <v>10</v>
      </c>
      <c r="AB57" s="15">
        <v>1</v>
      </c>
    </row>
    <row r="58" spans="4:28" x14ac:dyDescent="0.25">
      <c r="D58" s="68"/>
      <c r="E58" s="8" t="s">
        <v>37</v>
      </c>
      <c r="F58" s="9"/>
      <c r="G58" s="12">
        <v>5</v>
      </c>
      <c r="H58" s="14">
        <v>3</v>
      </c>
      <c r="I58" s="2">
        <v>0</v>
      </c>
      <c r="J58" s="2">
        <v>3</v>
      </c>
      <c r="K58" s="2">
        <v>3</v>
      </c>
      <c r="L58" s="2">
        <v>4</v>
      </c>
      <c r="M58" s="2">
        <v>2</v>
      </c>
      <c r="N58" s="2">
        <v>1</v>
      </c>
      <c r="O58" s="2">
        <v>2</v>
      </c>
      <c r="P58" s="2">
        <v>3</v>
      </c>
      <c r="Q58" s="2">
        <v>2</v>
      </c>
      <c r="R58" s="2">
        <v>1</v>
      </c>
      <c r="S58" s="2">
        <v>3</v>
      </c>
      <c r="T58" s="2">
        <v>2</v>
      </c>
      <c r="U58" s="2">
        <v>4</v>
      </c>
      <c r="V58" s="2">
        <v>3</v>
      </c>
      <c r="W58" s="2">
        <v>0</v>
      </c>
      <c r="X58" s="2">
        <v>0</v>
      </c>
      <c r="Y58" s="2">
        <v>0</v>
      </c>
      <c r="Z58" s="2">
        <v>0</v>
      </c>
      <c r="AA58" s="2">
        <v>0</v>
      </c>
      <c r="AB58" s="15">
        <v>0</v>
      </c>
    </row>
    <row r="59" spans="4:28" x14ac:dyDescent="0.25">
      <c r="D59" s="69"/>
      <c r="E59" s="35" t="s">
        <v>39</v>
      </c>
      <c r="F59" s="31"/>
      <c r="G59" s="25">
        <v>0</v>
      </c>
      <c r="H59" s="39">
        <v>0</v>
      </c>
      <c r="I59" s="6">
        <v>0</v>
      </c>
      <c r="J59" s="6">
        <v>0</v>
      </c>
      <c r="K59" s="6">
        <v>0</v>
      </c>
      <c r="L59" s="6">
        <v>0</v>
      </c>
      <c r="M59" s="6">
        <v>0</v>
      </c>
      <c r="N59" s="6">
        <v>0</v>
      </c>
      <c r="O59" s="6">
        <v>0</v>
      </c>
      <c r="P59" s="6">
        <v>0</v>
      </c>
      <c r="Q59" s="6">
        <v>0</v>
      </c>
      <c r="R59" s="6">
        <v>0</v>
      </c>
      <c r="S59" s="6">
        <v>0</v>
      </c>
      <c r="T59" s="6">
        <v>0</v>
      </c>
      <c r="U59" s="6">
        <v>0</v>
      </c>
      <c r="V59" s="6">
        <v>0</v>
      </c>
      <c r="W59" s="6">
        <v>0</v>
      </c>
      <c r="X59" s="6">
        <v>0</v>
      </c>
      <c r="Y59" s="6">
        <v>0</v>
      </c>
      <c r="Z59" s="6">
        <v>0</v>
      </c>
      <c r="AA59" s="6">
        <v>0</v>
      </c>
      <c r="AB59" s="40">
        <v>0</v>
      </c>
    </row>
  </sheetData>
  <mergeCells count="7">
    <mergeCell ref="D34:D47"/>
    <mergeCell ref="D48:D59"/>
    <mergeCell ref="D8:F9"/>
    <mergeCell ref="D11:D18"/>
    <mergeCell ref="D19:D25"/>
    <mergeCell ref="D26:D27"/>
    <mergeCell ref="D28:D33"/>
  </mergeCells>
  <phoneticPr fontId="4"/>
  <pageMargins left="0.7" right="0.7" top="0.75" bottom="0.75" header="0.3" footer="0.3"/>
  <pageSetup paperSize="9" scale="63" pageOrder="overThenDown" orientation="landscape"/>
  <headerFooter>
    <oddFooter>&amp;CN(75)</oddFooter>
  </headerFooter>
  <rowBreaks count="1" manualBreakCount="1">
    <brk id="59" max="16383" man="1"/>
  </rowBreaks>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4:S59"/>
  <sheetViews>
    <sheetView workbookViewId="0"/>
  </sheetViews>
  <sheetFormatPr defaultColWidth="8.8984375" defaultRowHeight="12.6" x14ac:dyDescent="0.25"/>
  <cols>
    <col min="1" max="1" width="3.59765625" style="24" customWidth="1"/>
    <col min="2" max="2" width="4.59765625" style="24" customWidth="1"/>
    <col min="3" max="4" width="7.59765625" style="24" customWidth="1"/>
    <col min="5" max="5" width="16.59765625" style="24" customWidth="1"/>
    <col min="6" max="6" width="5.59765625" style="24" customWidth="1"/>
    <col min="7" max="19" width="8.59765625" style="24" customWidth="1"/>
    <col min="20" max="16384" width="8.8984375" style="24"/>
  </cols>
  <sheetData>
    <row r="4" spans="2:19" x14ac:dyDescent="0.25">
      <c r="B4" s="32" t="str">
        <f xml:space="preserve"> HYPERLINK("#'目次'!B82", "[76]")</f>
        <v>[76]</v>
      </c>
      <c r="C4" s="19" t="s">
        <v>812</v>
      </c>
    </row>
    <row r="7" spans="2:19" x14ac:dyDescent="0.25">
      <c r="C7" s="19" t="s">
        <v>11</v>
      </c>
    </row>
    <row r="8" spans="2:19" ht="37.799999999999997" x14ac:dyDescent="0.25">
      <c r="D8" s="63"/>
      <c r="E8" s="64"/>
      <c r="F8" s="64"/>
      <c r="G8" s="38" t="s">
        <v>12</v>
      </c>
      <c r="H8" s="33" t="s">
        <v>813</v>
      </c>
      <c r="I8" s="5" t="s">
        <v>814</v>
      </c>
      <c r="J8" s="5" t="s">
        <v>815</v>
      </c>
      <c r="K8" s="5" t="s">
        <v>816</v>
      </c>
      <c r="L8" s="5" t="s">
        <v>817</v>
      </c>
      <c r="M8" s="5" t="s">
        <v>818</v>
      </c>
      <c r="N8" s="5" t="s">
        <v>819</v>
      </c>
      <c r="O8" s="5" t="s">
        <v>820</v>
      </c>
      <c r="P8" s="5" t="s">
        <v>821</v>
      </c>
      <c r="Q8" s="5" t="s">
        <v>822</v>
      </c>
      <c r="R8" s="5" t="s">
        <v>639</v>
      </c>
      <c r="S8" s="29" t="s">
        <v>231</v>
      </c>
    </row>
    <row r="9" spans="2:19" x14ac:dyDescent="0.25">
      <c r="D9" s="65"/>
      <c r="E9" s="66"/>
      <c r="F9" s="66"/>
      <c r="G9" s="37"/>
      <c r="H9" s="34"/>
      <c r="I9" s="4"/>
      <c r="J9" s="4"/>
      <c r="K9" s="4"/>
      <c r="L9" s="4"/>
      <c r="M9" s="4"/>
      <c r="N9" s="4"/>
      <c r="O9" s="4"/>
      <c r="P9" s="4"/>
      <c r="Q9" s="4"/>
      <c r="R9" s="4"/>
      <c r="S9" s="26"/>
    </row>
    <row r="10" spans="2:19" x14ac:dyDescent="0.25">
      <c r="D10" s="30"/>
      <c r="E10" s="28" t="s">
        <v>12</v>
      </c>
      <c r="F10" s="36"/>
      <c r="G10" s="27">
        <v>1496</v>
      </c>
      <c r="H10" s="3">
        <v>59</v>
      </c>
      <c r="I10" s="3">
        <v>71</v>
      </c>
      <c r="J10" s="3">
        <v>106</v>
      </c>
      <c r="K10" s="3">
        <v>140</v>
      </c>
      <c r="L10" s="3">
        <v>205</v>
      </c>
      <c r="M10" s="3">
        <v>163</v>
      </c>
      <c r="N10" s="3">
        <v>139</v>
      </c>
      <c r="O10" s="3">
        <v>91</v>
      </c>
      <c r="P10" s="3">
        <v>76</v>
      </c>
      <c r="Q10" s="3">
        <v>120</v>
      </c>
      <c r="R10" s="3">
        <v>249</v>
      </c>
      <c r="S10" s="41">
        <v>77</v>
      </c>
    </row>
    <row r="11" spans="2:19" x14ac:dyDescent="0.25">
      <c r="D11" s="67" t="s">
        <v>21</v>
      </c>
      <c r="E11" s="10" t="s">
        <v>13</v>
      </c>
      <c r="F11" s="7"/>
      <c r="G11" s="11">
        <v>64</v>
      </c>
      <c r="H11" s="13">
        <v>2</v>
      </c>
      <c r="I11" s="1">
        <v>0</v>
      </c>
      <c r="J11" s="1">
        <v>6</v>
      </c>
      <c r="K11" s="1">
        <v>9</v>
      </c>
      <c r="L11" s="1">
        <v>6</v>
      </c>
      <c r="M11" s="1">
        <v>7</v>
      </c>
      <c r="N11" s="1">
        <v>3</v>
      </c>
      <c r="O11" s="1">
        <v>5</v>
      </c>
      <c r="P11" s="1">
        <v>1</v>
      </c>
      <c r="Q11" s="1">
        <v>9</v>
      </c>
      <c r="R11" s="1">
        <v>11</v>
      </c>
      <c r="S11" s="16">
        <v>5</v>
      </c>
    </row>
    <row r="12" spans="2:19" x14ac:dyDescent="0.25">
      <c r="D12" s="68"/>
      <c r="E12" s="8" t="s">
        <v>14</v>
      </c>
      <c r="F12" s="9"/>
      <c r="G12" s="12">
        <v>120</v>
      </c>
      <c r="H12" s="14">
        <v>2</v>
      </c>
      <c r="I12" s="2">
        <v>3</v>
      </c>
      <c r="J12" s="2">
        <v>12</v>
      </c>
      <c r="K12" s="2">
        <v>14</v>
      </c>
      <c r="L12" s="2">
        <v>26</v>
      </c>
      <c r="M12" s="2">
        <v>9</v>
      </c>
      <c r="N12" s="2">
        <v>7</v>
      </c>
      <c r="O12" s="2">
        <v>11</v>
      </c>
      <c r="P12" s="2">
        <v>7</v>
      </c>
      <c r="Q12" s="2">
        <v>10</v>
      </c>
      <c r="R12" s="2">
        <v>17</v>
      </c>
      <c r="S12" s="15">
        <v>2</v>
      </c>
    </row>
    <row r="13" spans="2:19" x14ac:dyDescent="0.25">
      <c r="D13" s="68"/>
      <c r="E13" s="8" t="s">
        <v>15</v>
      </c>
      <c r="F13" s="9"/>
      <c r="G13" s="12">
        <v>417</v>
      </c>
      <c r="H13" s="14">
        <v>14</v>
      </c>
      <c r="I13" s="2">
        <v>14</v>
      </c>
      <c r="J13" s="2">
        <v>24</v>
      </c>
      <c r="K13" s="2">
        <v>31</v>
      </c>
      <c r="L13" s="2">
        <v>53</v>
      </c>
      <c r="M13" s="2">
        <v>50</v>
      </c>
      <c r="N13" s="2">
        <v>46</v>
      </c>
      <c r="O13" s="2">
        <v>20</v>
      </c>
      <c r="P13" s="2">
        <v>27</v>
      </c>
      <c r="Q13" s="2">
        <v>42</v>
      </c>
      <c r="R13" s="2">
        <v>78</v>
      </c>
      <c r="S13" s="15">
        <v>18</v>
      </c>
    </row>
    <row r="14" spans="2:19" x14ac:dyDescent="0.25">
      <c r="D14" s="68"/>
      <c r="E14" s="8" t="s">
        <v>16</v>
      </c>
      <c r="F14" s="9"/>
      <c r="G14" s="12">
        <v>308</v>
      </c>
      <c r="H14" s="14">
        <v>16</v>
      </c>
      <c r="I14" s="2">
        <v>11</v>
      </c>
      <c r="J14" s="2">
        <v>20</v>
      </c>
      <c r="K14" s="2">
        <v>25</v>
      </c>
      <c r="L14" s="2">
        <v>48</v>
      </c>
      <c r="M14" s="2">
        <v>41</v>
      </c>
      <c r="N14" s="2">
        <v>27</v>
      </c>
      <c r="O14" s="2">
        <v>17</v>
      </c>
      <c r="P14" s="2">
        <v>17</v>
      </c>
      <c r="Q14" s="2">
        <v>22</v>
      </c>
      <c r="R14" s="2">
        <v>46</v>
      </c>
      <c r="S14" s="15">
        <v>18</v>
      </c>
    </row>
    <row r="15" spans="2:19" x14ac:dyDescent="0.25">
      <c r="D15" s="68"/>
      <c r="E15" s="8" t="s">
        <v>17</v>
      </c>
      <c r="F15" s="9"/>
      <c r="G15" s="12">
        <v>220</v>
      </c>
      <c r="H15" s="14">
        <v>4</v>
      </c>
      <c r="I15" s="2">
        <v>5</v>
      </c>
      <c r="J15" s="2">
        <v>15</v>
      </c>
      <c r="K15" s="2">
        <v>15</v>
      </c>
      <c r="L15" s="2">
        <v>29</v>
      </c>
      <c r="M15" s="2">
        <v>17</v>
      </c>
      <c r="N15" s="2">
        <v>28</v>
      </c>
      <c r="O15" s="2">
        <v>20</v>
      </c>
      <c r="P15" s="2">
        <v>10</v>
      </c>
      <c r="Q15" s="2">
        <v>23</v>
      </c>
      <c r="R15" s="2">
        <v>38</v>
      </c>
      <c r="S15" s="15">
        <v>16</v>
      </c>
    </row>
    <row r="16" spans="2:19" x14ac:dyDescent="0.25">
      <c r="D16" s="68"/>
      <c r="E16" s="8" t="s">
        <v>18</v>
      </c>
      <c r="F16" s="9"/>
      <c r="G16" s="12">
        <v>99</v>
      </c>
      <c r="H16" s="14">
        <v>5</v>
      </c>
      <c r="I16" s="2">
        <v>7</v>
      </c>
      <c r="J16" s="2">
        <v>8</v>
      </c>
      <c r="K16" s="2">
        <v>9</v>
      </c>
      <c r="L16" s="2">
        <v>12</v>
      </c>
      <c r="M16" s="2">
        <v>14</v>
      </c>
      <c r="N16" s="2">
        <v>4</v>
      </c>
      <c r="O16" s="2">
        <v>4</v>
      </c>
      <c r="P16" s="2">
        <v>5</v>
      </c>
      <c r="Q16" s="2">
        <v>8</v>
      </c>
      <c r="R16" s="2">
        <v>19</v>
      </c>
      <c r="S16" s="15">
        <v>4</v>
      </c>
    </row>
    <row r="17" spans="4:19" x14ac:dyDescent="0.25">
      <c r="D17" s="68"/>
      <c r="E17" s="8" t="s">
        <v>19</v>
      </c>
      <c r="F17" s="9"/>
      <c r="G17" s="12">
        <v>48</v>
      </c>
      <c r="H17" s="14">
        <v>4</v>
      </c>
      <c r="I17" s="2">
        <v>2</v>
      </c>
      <c r="J17" s="2">
        <v>6</v>
      </c>
      <c r="K17" s="2">
        <v>4</v>
      </c>
      <c r="L17" s="2">
        <v>7</v>
      </c>
      <c r="M17" s="2">
        <v>5</v>
      </c>
      <c r="N17" s="2">
        <v>4</v>
      </c>
      <c r="O17" s="2">
        <v>3</v>
      </c>
      <c r="P17" s="2">
        <v>3</v>
      </c>
      <c r="Q17" s="2">
        <v>0</v>
      </c>
      <c r="R17" s="2">
        <v>6</v>
      </c>
      <c r="S17" s="15">
        <v>4</v>
      </c>
    </row>
    <row r="18" spans="4:19" x14ac:dyDescent="0.25">
      <c r="D18" s="68"/>
      <c r="E18" s="8" t="s">
        <v>20</v>
      </c>
      <c r="F18" s="9"/>
      <c r="G18" s="12">
        <v>220</v>
      </c>
      <c r="H18" s="14">
        <v>12</v>
      </c>
      <c r="I18" s="2">
        <v>29</v>
      </c>
      <c r="J18" s="2">
        <v>15</v>
      </c>
      <c r="K18" s="2">
        <v>33</v>
      </c>
      <c r="L18" s="2">
        <v>24</v>
      </c>
      <c r="M18" s="2">
        <v>20</v>
      </c>
      <c r="N18" s="2">
        <v>20</v>
      </c>
      <c r="O18" s="2">
        <v>11</v>
      </c>
      <c r="P18" s="2">
        <v>6</v>
      </c>
      <c r="Q18" s="2">
        <v>6</v>
      </c>
      <c r="R18" s="2">
        <v>34</v>
      </c>
      <c r="S18" s="15">
        <v>10</v>
      </c>
    </row>
    <row r="19" spans="4:19" x14ac:dyDescent="0.25">
      <c r="D19" s="67" t="s">
        <v>22</v>
      </c>
      <c r="E19" s="10" t="s">
        <v>23</v>
      </c>
      <c r="F19" s="7"/>
      <c r="G19" s="11">
        <v>327</v>
      </c>
      <c r="H19" s="13">
        <v>15</v>
      </c>
      <c r="I19" s="1">
        <v>14</v>
      </c>
      <c r="J19" s="1">
        <v>13</v>
      </c>
      <c r="K19" s="1">
        <v>42</v>
      </c>
      <c r="L19" s="1">
        <v>31</v>
      </c>
      <c r="M19" s="1">
        <v>30</v>
      </c>
      <c r="N19" s="1">
        <v>31</v>
      </c>
      <c r="O19" s="1">
        <v>29</v>
      </c>
      <c r="P19" s="1">
        <v>16</v>
      </c>
      <c r="Q19" s="1">
        <v>42</v>
      </c>
      <c r="R19" s="1">
        <v>50</v>
      </c>
      <c r="S19" s="16">
        <v>14</v>
      </c>
    </row>
    <row r="20" spans="4:19" x14ac:dyDescent="0.25">
      <c r="D20" s="68"/>
      <c r="E20" s="8" t="s">
        <v>24</v>
      </c>
      <c r="F20" s="9"/>
      <c r="G20" s="12">
        <v>54</v>
      </c>
      <c r="H20" s="14">
        <v>3</v>
      </c>
      <c r="I20" s="2">
        <v>3</v>
      </c>
      <c r="J20" s="2">
        <v>3</v>
      </c>
      <c r="K20" s="2">
        <v>8</v>
      </c>
      <c r="L20" s="2">
        <v>1</v>
      </c>
      <c r="M20" s="2">
        <v>6</v>
      </c>
      <c r="N20" s="2">
        <v>4</v>
      </c>
      <c r="O20" s="2">
        <v>2</v>
      </c>
      <c r="P20" s="2">
        <v>4</v>
      </c>
      <c r="Q20" s="2">
        <v>10</v>
      </c>
      <c r="R20" s="2">
        <v>7</v>
      </c>
      <c r="S20" s="15">
        <v>3</v>
      </c>
    </row>
    <row r="21" spans="4:19" x14ac:dyDescent="0.25">
      <c r="D21" s="68"/>
      <c r="E21" s="8" t="s">
        <v>25</v>
      </c>
      <c r="F21" s="9"/>
      <c r="G21" s="12">
        <v>273</v>
      </c>
      <c r="H21" s="14">
        <v>12</v>
      </c>
      <c r="I21" s="2">
        <v>11</v>
      </c>
      <c r="J21" s="2">
        <v>10</v>
      </c>
      <c r="K21" s="2">
        <v>34</v>
      </c>
      <c r="L21" s="2">
        <v>30</v>
      </c>
      <c r="M21" s="2">
        <v>24</v>
      </c>
      <c r="N21" s="2">
        <v>27</v>
      </c>
      <c r="O21" s="2">
        <v>27</v>
      </c>
      <c r="P21" s="2">
        <v>12</v>
      </c>
      <c r="Q21" s="2">
        <v>32</v>
      </c>
      <c r="R21" s="2">
        <v>43</v>
      </c>
      <c r="S21" s="15">
        <v>11</v>
      </c>
    </row>
    <row r="22" spans="4:19" x14ac:dyDescent="0.25">
      <c r="D22" s="68"/>
      <c r="E22" s="8" t="s">
        <v>26</v>
      </c>
      <c r="F22" s="9"/>
      <c r="G22" s="12">
        <v>1023</v>
      </c>
      <c r="H22" s="14">
        <v>39</v>
      </c>
      <c r="I22" s="2">
        <v>53</v>
      </c>
      <c r="J22" s="2">
        <v>82</v>
      </c>
      <c r="K22" s="2">
        <v>86</v>
      </c>
      <c r="L22" s="2">
        <v>147</v>
      </c>
      <c r="M22" s="2">
        <v>115</v>
      </c>
      <c r="N22" s="2">
        <v>91</v>
      </c>
      <c r="O22" s="2">
        <v>54</v>
      </c>
      <c r="P22" s="2">
        <v>53</v>
      </c>
      <c r="Q22" s="2">
        <v>70</v>
      </c>
      <c r="R22" s="2">
        <v>172</v>
      </c>
      <c r="S22" s="15">
        <v>61</v>
      </c>
    </row>
    <row r="23" spans="4:19" x14ac:dyDescent="0.25">
      <c r="D23" s="68"/>
      <c r="E23" s="8" t="s">
        <v>27</v>
      </c>
      <c r="F23" s="9"/>
      <c r="G23" s="12">
        <v>654</v>
      </c>
      <c r="H23" s="14">
        <v>25</v>
      </c>
      <c r="I23" s="2">
        <v>29</v>
      </c>
      <c r="J23" s="2">
        <v>50</v>
      </c>
      <c r="K23" s="2">
        <v>51</v>
      </c>
      <c r="L23" s="2">
        <v>92</v>
      </c>
      <c r="M23" s="2">
        <v>64</v>
      </c>
      <c r="N23" s="2">
        <v>57</v>
      </c>
      <c r="O23" s="2">
        <v>36</v>
      </c>
      <c r="P23" s="2">
        <v>37</v>
      </c>
      <c r="Q23" s="2">
        <v>58</v>
      </c>
      <c r="R23" s="2">
        <v>119</v>
      </c>
      <c r="S23" s="15">
        <v>36</v>
      </c>
    </row>
    <row r="24" spans="4:19" x14ac:dyDescent="0.25">
      <c r="D24" s="68"/>
      <c r="E24" s="8" t="s">
        <v>28</v>
      </c>
      <c r="F24" s="9"/>
      <c r="G24" s="12">
        <v>369</v>
      </c>
      <c r="H24" s="14">
        <v>14</v>
      </c>
      <c r="I24" s="2">
        <v>24</v>
      </c>
      <c r="J24" s="2">
        <v>32</v>
      </c>
      <c r="K24" s="2">
        <v>35</v>
      </c>
      <c r="L24" s="2">
        <v>55</v>
      </c>
      <c r="M24" s="2">
        <v>51</v>
      </c>
      <c r="N24" s="2">
        <v>34</v>
      </c>
      <c r="O24" s="2">
        <v>18</v>
      </c>
      <c r="P24" s="2">
        <v>16</v>
      </c>
      <c r="Q24" s="2">
        <v>12</v>
      </c>
      <c r="R24" s="2">
        <v>53</v>
      </c>
      <c r="S24" s="15">
        <v>25</v>
      </c>
    </row>
    <row r="25" spans="4:19" x14ac:dyDescent="0.25">
      <c r="D25" s="68"/>
      <c r="E25" s="8" t="s">
        <v>29</v>
      </c>
      <c r="F25" s="9"/>
      <c r="G25" s="12">
        <v>146</v>
      </c>
      <c r="H25" s="14">
        <v>5</v>
      </c>
      <c r="I25" s="2">
        <v>4</v>
      </c>
      <c r="J25" s="2">
        <v>11</v>
      </c>
      <c r="K25" s="2">
        <v>12</v>
      </c>
      <c r="L25" s="2">
        <v>27</v>
      </c>
      <c r="M25" s="2">
        <v>18</v>
      </c>
      <c r="N25" s="2">
        <v>17</v>
      </c>
      <c r="O25" s="2">
        <v>8</v>
      </c>
      <c r="P25" s="2">
        <v>7</v>
      </c>
      <c r="Q25" s="2">
        <v>8</v>
      </c>
      <c r="R25" s="2">
        <v>27</v>
      </c>
      <c r="S25" s="15">
        <v>2</v>
      </c>
    </row>
    <row r="26" spans="4:19" x14ac:dyDescent="0.25">
      <c r="D26" s="67" t="s">
        <v>30</v>
      </c>
      <c r="E26" s="10" t="s">
        <v>31</v>
      </c>
      <c r="F26" s="7"/>
      <c r="G26" s="11">
        <v>750</v>
      </c>
      <c r="H26" s="13">
        <v>35</v>
      </c>
      <c r="I26" s="1">
        <v>36</v>
      </c>
      <c r="J26" s="1">
        <v>56</v>
      </c>
      <c r="K26" s="1">
        <v>69</v>
      </c>
      <c r="L26" s="1">
        <v>109</v>
      </c>
      <c r="M26" s="1">
        <v>89</v>
      </c>
      <c r="N26" s="1">
        <v>59</v>
      </c>
      <c r="O26" s="1">
        <v>41</v>
      </c>
      <c r="P26" s="1">
        <v>38</v>
      </c>
      <c r="Q26" s="1">
        <v>58</v>
      </c>
      <c r="R26" s="1">
        <v>117</v>
      </c>
      <c r="S26" s="16">
        <v>43</v>
      </c>
    </row>
    <row r="27" spans="4:19" x14ac:dyDescent="0.25">
      <c r="D27" s="68"/>
      <c r="E27" s="8" t="s">
        <v>32</v>
      </c>
      <c r="F27" s="9"/>
      <c r="G27" s="12">
        <v>746</v>
      </c>
      <c r="H27" s="14">
        <v>24</v>
      </c>
      <c r="I27" s="2">
        <v>35</v>
      </c>
      <c r="J27" s="2">
        <v>50</v>
      </c>
      <c r="K27" s="2">
        <v>71</v>
      </c>
      <c r="L27" s="2">
        <v>96</v>
      </c>
      <c r="M27" s="2">
        <v>74</v>
      </c>
      <c r="N27" s="2">
        <v>80</v>
      </c>
      <c r="O27" s="2">
        <v>50</v>
      </c>
      <c r="P27" s="2">
        <v>38</v>
      </c>
      <c r="Q27" s="2">
        <v>62</v>
      </c>
      <c r="R27" s="2">
        <v>132</v>
      </c>
      <c r="S27" s="15">
        <v>34</v>
      </c>
    </row>
    <row r="28" spans="4:19" x14ac:dyDescent="0.25">
      <c r="D28" s="67" t="s">
        <v>33</v>
      </c>
      <c r="E28" s="10" t="s">
        <v>34</v>
      </c>
      <c r="F28" s="7"/>
      <c r="G28" s="11">
        <v>1182</v>
      </c>
      <c r="H28" s="13">
        <v>51</v>
      </c>
      <c r="I28" s="1">
        <v>55</v>
      </c>
      <c r="J28" s="1">
        <v>85</v>
      </c>
      <c r="K28" s="1">
        <v>111</v>
      </c>
      <c r="L28" s="1">
        <v>158</v>
      </c>
      <c r="M28" s="1">
        <v>122</v>
      </c>
      <c r="N28" s="1">
        <v>116</v>
      </c>
      <c r="O28" s="1">
        <v>69</v>
      </c>
      <c r="P28" s="1">
        <v>58</v>
      </c>
      <c r="Q28" s="1">
        <v>92</v>
      </c>
      <c r="R28" s="1">
        <v>202</v>
      </c>
      <c r="S28" s="16">
        <v>63</v>
      </c>
    </row>
    <row r="29" spans="4:19" x14ac:dyDescent="0.25">
      <c r="D29" s="68"/>
      <c r="E29" s="8" t="s">
        <v>35</v>
      </c>
      <c r="F29" s="9"/>
      <c r="G29" s="12">
        <v>137</v>
      </c>
      <c r="H29" s="14">
        <v>5</v>
      </c>
      <c r="I29" s="2">
        <v>6</v>
      </c>
      <c r="J29" s="2">
        <v>6</v>
      </c>
      <c r="K29" s="2">
        <v>10</v>
      </c>
      <c r="L29" s="2">
        <v>19</v>
      </c>
      <c r="M29" s="2">
        <v>20</v>
      </c>
      <c r="N29" s="2">
        <v>10</v>
      </c>
      <c r="O29" s="2">
        <v>13</v>
      </c>
      <c r="P29" s="2">
        <v>8</v>
      </c>
      <c r="Q29" s="2">
        <v>11</v>
      </c>
      <c r="R29" s="2">
        <v>23</v>
      </c>
      <c r="S29" s="15">
        <v>6</v>
      </c>
    </row>
    <row r="30" spans="4:19" x14ac:dyDescent="0.25">
      <c r="D30" s="68"/>
      <c r="E30" s="8" t="s">
        <v>36</v>
      </c>
      <c r="F30" s="9"/>
      <c r="G30" s="12">
        <v>129</v>
      </c>
      <c r="H30" s="14">
        <v>1</v>
      </c>
      <c r="I30" s="2">
        <v>6</v>
      </c>
      <c r="J30" s="2">
        <v>10</v>
      </c>
      <c r="K30" s="2">
        <v>13</v>
      </c>
      <c r="L30" s="2">
        <v>24</v>
      </c>
      <c r="M30" s="2">
        <v>15</v>
      </c>
      <c r="N30" s="2">
        <v>7</v>
      </c>
      <c r="O30" s="2">
        <v>8</v>
      </c>
      <c r="P30" s="2">
        <v>9</v>
      </c>
      <c r="Q30" s="2">
        <v>16</v>
      </c>
      <c r="R30" s="2">
        <v>14</v>
      </c>
      <c r="S30" s="15">
        <v>6</v>
      </c>
    </row>
    <row r="31" spans="4:19" x14ac:dyDescent="0.25">
      <c r="D31" s="68"/>
      <c r="E31" s="8" t="s">
        <v>37</v>
      </c>
      <c r="F31" s="9"/>
      <c r="G31" s="12">
        <v>5</v>
      </c>
      <c r="H31" s="14">
        <v>1</v>
      </c>
      <c r="I31" s="2">
        <v>0</v>
      </c>
      <c r="J31" s="2">
        <v>0</v>
      </c>
      <c r="K31" s="2">
        <v>2</v>
      </c>
      <c r="L31" s="2">
        <v>1</v>
      </c>
      <c r="M31" s="2">
        <v>0</v>
      </c>
      <c r="N31" s="2">
        <v>1</v>
      </c>
      <c r="O31" s="2">
        <v>0</v>
      </c>
      <c r="P31" s="2">
        <v>0</v>
      </c>
      <c r="Q31" s="2">
        <v>0</v>
      </c>
      <c r="R31" s="2">
        <v>0</v>
      </c>
      <c r="S31" s="15">
        <v>0</v>
      </c>
    </row>
    <row r="32" spans="4:19" x14ac:dyDescent="0.25">
      <c r="D32" s="68"/>
      <c r="E32" s="8" t="s">
        <v>38</v>
      </c>
      <c r="F32" s="9"/>
      <c r="G32" s="12">
        <v>43</v>
      </c>
      <c r="H32" s="14">
        <v>1</v>
      </c>
      <c r="I32" s="2">
        <v>4</v>
      </c>
      <c r="J32" s="2">
        <v>5</v>
      </c>
      <c r="K32" s="2">
        <v>4</v>
      </c>
      <c r="L32" s="2">
        <v>3</v>
      </c>
      <c r="M32" s="2">
        <v>6</v>
      </c>
      <c r="N32" s="2">
        <v>5</v>
      </c>
      <c r="O32" s="2">
        <v>1</v>
      </c>
      <c r="P32" s="2">
        <v>1</v>
      </c>
      <c r="Q32" s="2">
        <v>1</v>
      </c>
      <c r="R32" s="2">
        <v>10</v>
      </c>
      <c r="S32" s="15">
        <v>2</v>
      </c>
    </row>
    <row r="33" spans="4:19" x14ac:dyDescent="0.25">
      <c r="D33" s="68"/>
      <c r="E33" s="8" t="s">
        <v>39</v>
      </c>
      <c r="F33" s="9"/>
      <c r="G33" s="12">
        <v>0</v>
      </c>
      <c r="H33" s="14">
        <v>0</v>
      </c>
      <c r="I33" s="2">
        <v>0</v>
      </c>
      <c r="J33" s="2">
        <v>0</v>
      </c>
      <c r="K33" s="2">
        <v>0</v>
      </c>
      <c r="L33" s="2">
        <v>0</v>
      </c>
      <c r="M33" s="2">
        <v>0</v>
      </c>
      <c r="N33" s="2">
        <v>0</v>
      </c>
      <c r="O33" s="2">
        <v>0</v>
      </c>
      <c r="P33" s="2">
        <v>0</v>
      </c>
      <c r="Q33" s="2">
        <v>0</v>
      </c>
      <c r="R33" s="2">
        <v>0</v>
      </c>
      <c r="S33" s="15">
        <v>0</v>
      </c>
    </row>
    <row r="34" spans="4:19" x14ac:dyDescent="0.25">
      <c r="D34" s="67" t="s">
        <v>40</v>
      </c>
      <c r="E34" s="10" t="s">
        <v>41</v>
      </c>
      <c r="F34" s="7"/>
      <c r="G34" s="11">
        <v>750</v>
      </c>
      <c r="H34" s="13">
        <v>35</v>
      </c>
      <c r="I34" s="1">
        <v>36</v>
      </c>
      <c r="J34" s="1">
        <v>56</v>
      </c>
      <c r="K34" s="1">
        <v>69</v>
      </c>
      <c r="L34" s="1">
        <v>109</v>
      </c>
      <c r="M34" s="1">
        <v>89</v>
      </c>
      <c r="N34" s="1">
        <v>59</v>
      </c>
      <c r="O34" s="1">
        <v>41</v>
      </c>
      <c r="P34" s="1">
        <v>38</v>
      </c>
      <c r="Q34" s="1">
        <v>58</v>
      </c>
      <c r="R34" s="1">
        <v>117</v>
      </c>
      <c r="S34" s="16">
        <v>43</v>
      </c>
    </row>
    <row r="35" spans="4:19" x14ac:dyDescent="0.25">
      <c r="D35" s="68"/>
      <c r="E35" s="8" t="s">
        <v>34</v>
      </c>
      <c r="F35" s="9"/>
      <c r="G35" s="12">
        <v>588</v>
      </c>
      <c r="H35" s="14">
        <v>31</v>
      </c>
      <c r="I35" s="2">
        <v>27</v>
      </c>
      <c r="J35" s="2">
        <v>44</v>
      </c>
      <c r="K35" s="2">
        <v>58</v>
      </c>
      <c r="L35" s="2">
        <v>85</v>
      </c>
      <c r="M35" s="2">
        <v>65</v>
      </c>
      <c r="N35" s="2">
        <v>48</v>
      </c>
      <c r="O35" s="2">
        <v>28</v>
      </c>
      <c r="P35" s="2">
        <v>28</v>
      </c>
      <c r="Q35" s="2">
        <v>47</v>
      </c>
      <c r="R35" s="2">
        <v>93</v>
      </c>
      <c r="S35" s="15">
        <v>34</v>
      </c>
    </row>
    <row r="36" spans="4:19" x14ac:dyDescent="0.25">
      <c r="D36" s="68"/>
      <c r="E36" s="8" t="s">
        <v>35</v>
      </c>
      <c r="F36" s="9"/>
      <c r="G36" s="12">
        <v>72</v>
      </c>
      <c r="H36" s="14">
        <v>3</v>
      </c>
      <c r="I36" s="2">
        <v>3</v>
      </c>
      <c r="J36" s="2">
        <v>3</v>
      </c>
      <c r="K36" s="2">
        <v>5</v>
      </c>
      <c r="L36" s="2">
        <v>10</v>
      </c>
      <c r="M36" s="2">
        <v>11</v>
      </c>
      <c r="N36" s="2">
        <v>5</v>
      </c>
      <c r="O36" s="2">
        <v>8</v>
      </c>
      <c r="P36" s="2">
        <v>4</v>
      </c>
      <c r="Q36" s="2">
        <v>4</v>
      </c>
      <c r="R36" s="2">
        <v>12</v>
      </c>
      <c r="S36" s="15">
        <v>4</v>
      </c>
    </row>
    <row r="37" spans="4:19" x14ac:dyDescent="0.25">
      <c r="D37" s="68"/>
      <c r="E37" s="8" t="s">
        <v>36</v>
      </c>
      <c r="F37" s="9"/>
      <c r="G37" s="12">
        <v>62</v>
      </c>
      <c r="H37" s="14">
        <v>0</v>
      </c>
      <c r="I37" s="2">
        <v>4</v>
      </c>
      <c r="J37" s="2">
        <v>4</v>
      </c>
      <c r="K37" s="2">
        <v>4</v>
      </c>
      <c r="L37" s="2">
        <v>13</v>
      </c>
      <c r="M37" s="2">
        <v>8</v>
      </c>
      <c r="N37" s="2">
        <v>5</v>
      </c>
      <c r="O37" s="2">
        <v>4</v>
      </c>
      <c r="P37" s="2">
        <v>5</v>
      </c>
      <c r="Q37" s="2">
        <v>6</v>
      </c>
      <c r="R37" s="2">
        <v>6</v>
      </c>
      <c r="S37" s="15">
        <v>3</v>
      </c>
    </row>
    <row r="38" spans="4:19" x14ac:dyDescent="0.25">
      <c r="D38" s="68"/>
      <c r="E38" s="8" t="s">
        <v>38</v>
      </c>
      <c r="F38" s="9"/>
      <c r="G38" s="12">
        <v>25</v>
      </c>
      <c r="H38" s="14">
        <v>0</v>
      </c>
      <c r="I38" s="2">
        <v>2</v>
      </c>
      <c r="J38" s="2">
        <v>5</v>
      </c>
      <c r="K38" s="2">
        <v>1</v>
      </c>
      <c r="L38" s="2">
        <v>0</v>
      </c>
      <c r="M38" s="2">
        <v>5</v>
      </c>
      <c r="N38" s="2">
        <v>1</v>
      </c>
      <c r="O38" s="2">
        <v>1</v>
      </c>
      <c r="P38" s="2">
        <v>1</v>
      </c>
      <c r="Q38" s="2">
        <v>1</v>
      </c>
      <c r="R38" s="2">
        <v>6</v>
      </c>
      <c r="S38" s="15">
        <v>2</v>
      </c>
    </row>
    <row r="39" spans="4:19" x14ac:dyDescent="0.25">
      <c r="D39" s="68"/>
      <c r="E39" s="8" t="s">
        <v>37</v>
      </c>
      <c r="F39" s="9"/>
      <c r="G39" s="12">
        <v>3</v>
      </c>
      <c r="H39" s="14">
        <v>1</v>
      </c>
      <c r="I39" s="2">
        <v>0</v>
      </c>
      <c r="J39" s="2">
        <v>0</v>
      </c>
      <c r="K39" s="2">
        <v>1</v>
      </c>
      <c r="L39" s="2">
        <v>1</v>
      </c>
      <c r="M39" s="2">
        <v>0</v>
      </c>
      <c r="N39" s="2">
        <v>0</v>
      </c>
      <c r="O39" s="2">
        <v>0</v>
      </c>
      <c r="P39" s="2">
        <v>0</v>
      </c>
      <c r="Q39" s="2">
        <v>0</v>
      </c>
      <c r="R39" s="2">
        <v>0</v>
      </c>
      <c r="S39" s="15">
        <v>0</v>
      </c>
    </row>
    <row r="40" spans="4:19" x14ac:dyDescent="0.25">
      <c r="D40" s="68"/>
      <c r="E40" s="8" t="s">
        <v>39</v>
      </c>
      <c r="F40" s="9"/>
      <c r="G40" s="12">
        <v>0</v>
      </c>
      <c r="H40" s="14">
        <v>0</v>
      </c>
      <c r="I40" s="2">
        <v>0</v>
      </c>
      <c r="J40" s="2">
        <v>0</v>
      </c>
      <c r="K40" s="2">
        <v>0</v>
      </c>
      <c r="L40" s="2">
        <v>0</v>
      </c>
      <c r="M40" s="2">
        <v>0</v>
      </c>
      <c r="N40" s="2">
        <v>0</v>
      </c>
      <c r="O40" s="2">
        <v>0</v>
      </c>
      <c r="P40" s="2">
        <v>0</v>
      </c>
      <c r="Q40" s="2">
        <v>0</v>
      </c>
      <c r="R40" s="2">
        <v>0</v>
      </c>
      <c r="S40" s="15">
        <v>0</v>
      </c>
    </row>
    <row r="41" spans="4:19" x14ac:dyDescent="0.25">
      <c r="D41" s="68"/>
      <c r="E41" s="8" t="s">
        <v>42</v>
      </c>
      <c r="F41" s="9"/>
      <c r="G41" s="12">
        <v>746</v>
      </c>
      <c r="H41" s="14">
        <v>24</v>
      </c>
      <c r="I41" s="2">
        <v>35</v>
      </c>
      <c r="J41" s="2">
        <v>50</v>
      </c>
      <c r="K41" s="2">
        <v>71</v>
      </c>
      <c r="L41" s="2">
        <v>96</v>
      </c>
      <c r="M41" s="2">
        <v>74</v>
      </c>
      <c r="N41" s="2">
        <v>80</v>
      </c>
      <c r="O41" s="2">
        <v>50</v>
      </c>
      <c r="P41" s="2">
        <v>38</v>
      </c>
      <c r="Q41" s="2">
        <v>62</v>
      </c>
      <c r="R41" s="2">
        <v>132</v>
      </c>
      <c r="S41" s="15">
        <v>34</v>
      </c>
    </row>
    <row r="42" spans="4:19" x14ac:dyDescent="0.25">
      <c r="D42" s="68"/>
      <c r="E42" s="8" t="s">
        <v>34</v>
      </c>
      <c r="F42" s="9"/>
      <c r="G42" s="12">
        <v>594</v>
      </c>
      <c r="H42" s="14">
        <v>20</v>
      </c>
      <c r="I42" s="2">
        <v>28</v>
      </c>
      <c r="J42" s="2">
        <v>41</v>
      </c>
      <c r="K42" s="2">
        <v>53</v>
      </c>
      <c r="L42" s="2">
        <v>73</v>
      </c>
      <c r="M42" s="2">
        <v>57</v>
      </c>
      <c r="N42" s="2">
        <v>68</v>
      </c>
      <c r="O42" s="2">
        <v>41</v>
      </c>
      <c r="P42" s="2">
        <v>30</v>
      </c>
      <c r="Q42" s="2">
        <v>45</v>
      </c>
      <c r="R42" s="2">
        <v>109</v>
      </c>
      <c r="S42" s="15">
        <v>29</v>
      </c>
    </row>
    <row r="43" spans="4:19" x14ac:dyDescent="0.25">
      <c r="D43" s="68"/>
      <c r="E43" s="8" t="s">
        <v>35</v>
      </c>
      <c r="F43" s="9"/>
      <c r="G43" s="12">
        <v>65</v>
      </c>
      <c r="H43" s="14">
        <v>2</v>
      </c>
      <c r="I43" s="2">
        <v>3</v>
      </c>
      <c r="J43" s="2">
        <v>3</v>
      </c>
      <c r="K43" s="2">
        <v>5</v>
      </c>
      <c r="L43" s="2">
        <v>9</v>
      </c>
      <c r="M43" s="2">
        <v>9</v>
      </c>
      <c r="N43" s="2">
        <v>5</v>
      </c>
      <c r="O43" s="2">
        <v>5</v>
      </c>
      <c r="P43" s="2">
        <v>4</v>
      </c>
      <c r="Q43" s="2">
        <v>7</v>
      </c>
      <c r="R43" s="2">
        <v>11</v>
      </c>
      <c r="S43" s="15">
        <v>2</v>
      </c>
    </row>
    <row r="44" spans="4:19" x14ac:dyDescent="0.25">
      <c r="D44" s="68"/>
      <c r="E44" s="8" t="s">
        <v>36</v>
      </c>
      <c r="F44" s="9"/>
      <c r="G44" s="12">
        <v>67</v>
      </c>
      <c r="H44" s="14">
        <v>1</v>
      </c>
      <c r="I44" s="2">
        <v>2</v>
      </c>
      <c r="J44" s="2">
        <v>6</v>
      </c>
      <c r="K44" s="2">
        <v>9</v>
      </c>
      <c r="L44" s="2">
        <v>11</v>
      </c>
      <c r="M44" s="2">
        <v>7</v>
      </c>
      <c r="N44" s="2">
        <v>2</v>
      </c>
      <c r="O44" s="2">
        <v>4</v>
      </c>
      <c r="P44" s="2">
        <v>4</v>
      </c>
      <c r="Q44" s="2">
        <v>10</v>
      </c>
      <c r="R44" s="2">
        <v>8</v>
      </c>
      <c r="S44" s="15">
        <v>3</v>
      </c>
    </row>
    <row r="45" spans="4:19" x14ac:dyDescent="0.25">
      <c r="D45" s="68"/>
      <c r="E45" s="8" t="s">
        <v>38</v>
      </c>
      <c r="F45" s="9"/>
      <c r="G45" s="12">
        <v>18</v>
      </c>
      <c r="H45" s="14">
        <v>1</v>
      </c>
      <c r="I45" s="2">
        <v>2</v>
      </c>
      <c r="J45" s="2">
        <v>0</v>
      </c>
      <c r="K45" s="2">
        <v>3</v>
      </c>
      <c r="L45" s="2">
        <v>3</v>
      </c>
      <c r="M45" s="2">
        <v>1</v>
      </c>
      <c r="N45" s="2">
        <v>4</v>
      </c>
      <c r="O45" s="2">
        <v>0</v>
      </c>
      <c r="P45" s="2">
        <v>0</v>
      </c>
      <c r="Q45" s="2">
        <v>0</v>
      </c>
      <c r="R45" s="2">
        <v>4</v>
      </c>
      <c r="S45" s="15">
        <v>0</v>
      </c>
    </row>
    <row r="46" spans="4:19" x14ac:dyDescent="0.25">
      <c r="D46" s="68"/>
      <c r="E46" s="8" t="s">
        <v>37</v>
      </c>
      <c r="F46" s="9"/>
      <c r="G46" s="12">
        <v>2</v>
      </c>
      <c r="H46" s="14">
        <v>0</v>
      </c>
      <c r="I46" s="2">
        <v>0</v>
      </c>
      <c r="J46" s="2">
        <v>0</v>
      </c>
      <c r="K46" s="2">
        <v>1</v>
      </c>
      <c r="L46" s="2">
        <v>0</v>
      </c>
      <c r="M46" s="2">
        <v>0</v>
      </c>
      <c r="N46" s="2">
        <v>1</v>
      </c>
      <c r="O46" s="2">
        <v>0</v>
      </c>
      <c r="P46" s="2">
        <v>0</v>
      </c>
      <c r="Q46" s="2">
        <v>0</v>
      </c>
      <c r="R46" s="2">
        <v>0</v>
      </c>
      <c r="S46" s="15">
        <v>0</v>
      </c>
    </row>
    <row r="47" spans="4:19" x14ac:dyDescent="0.25">
      <c r="D47" s="68"/>
      <c r="E47" s="8" t="s">
        <v>39</v>
      </c>
      <c r="F47" s="9"/>
      <c r="G47" s="12">
        <v>0</v>
      </c>
      <c r="H47" s="14">
        <v>0</v>
      </c>
      <c r="I47" s="2">
        <v>0</v>
      </c>
      <c r="J47" s="2">
        <v>0</v>
      </c>
      <c r="K47" s="2">
        <v>0</v>
      </c>
      <c r="L47" s="2">
        <v>0</v>
      </c>
      <c r="M47" s="2">
        <v>0</v>
      </c>
      <c r="N47" s="2">
        <v>0</v>
      </c>
      <c r="O47" s="2">
        <v>0</v>
      </c>
      <c r="P47" s="2">
        <v>0</v>
      </c>
      <c r="Q47" s="2">
        <v>0</v>
      </c>
      <c r="R47" s="2">
        <v>0</v>
      </c>
      <c r="S47" s="15">
        <v>0</v>
      </c>
    </row>
    <row r="48" spans="4:19" x14ac:dyDescent="0.25">
      <c r="D48" s="67" t="s">
        <v>43</v>
      </c>
      <c r="E48" s="10" t="s">
        <v>44</v>
      </c>
      <c r="F48" s="7"/>
      <c r="G48" s="11">
        <v>309</v>
      </c>
      <c r="H48" s="13">
        <v>7</v>
      </c>
      <c r="I48" s="1">
        <v>16</v>
      </c>
      <c r="J48" s="1">
        <v>21</v>
      </c>
      <c r="K48" s="1">
        <v>27</v>
      </c>
      <c r="L48" s="1">
        <v>46</v>
      </c>
      <c r="M48" s="1">
        <v>41</v>
      </c>
      <c r="N48" s="1">
        <v>22</v>
      </c>
      <c r="O48" s="1">
        <v>22</v>
      </c>
      <c r="P48" s="1">
        <v>18</v>
      </c>
      <c r="Q48" s="1">
        <v>28</v>
      </c>
      <c r="R48" s="1">
        <v>47</v>
      </c>
      <c r="S48" s="16">
        <v>14</v>
      </c>
    </row>
    <row r="49" spans="4:19" x14ac:dyDescent="0.25">
      <c r="D49" s="68"/>
      <c r="E49" s="8" t="s">
        <v>45</v>
      </c>
      <c r="F49" s="9"/>
      <c r="G49" s="12">
        <v>149</v>
      </c>
      <c r="H49" s="14">
        <v>3</v>
      </c>
      <c r="I49" s="2">
        <v>8</v>
      </c>
      <c r="J49" s="2">
        <v>8</v>
      </c>
      <c r="K49" s="2">
        <v>14</v>
      </c>
      <c r="L49" s="2">
        <v>21</v>
      </c>
      <c r="M49" s="2">
        <v>23</v>
      </c>
      <c r="N49" s="2">
        <v>13</v>
      </c>
      <c r="O49" s="2">
        <v>10</v>
      </c>
      <c r="P49" s="2">
        <v>10</v>
      </c>
      <c r="Q49" s="2">
        <v>10</v>
      </c>
      <c r="R49" s="2">
        <v>20</v>
      </c>
      <c r="S49" s="15">
        <v>9</v>
      </c>
    </row>
    <row r="50" spans="4:19" x14ac:dyDescent="0.25">
      <c r="D50" s="68"/>
      <c r="E50" s="8" t="s">
        <v>46</v>
      </c>
      <c r="F50" s="9"/>
      <c r="G50" s="12">
        <v>160</v>
      </c>
      <c r="H50" s="14">
        <v>4</v>
      </c>
      <c r="I50" s="2">
        <v>8</v>
      </c>
      <c r="J50" s="2">
        <v>13</v>
      </c>
      <c r="K50" s="2">
        <v>13</v>
      </c>
      <c r="L50" s="2">
        <v>25</v>
      </c>
      <c r="M50" s="2">
        <v>18</v>
      </c>
      <c r="N50" s="2">
        <v>9</v>
      </c>
      <c r="O50" s="2">
        <v>12</v>
      </c>
      <c r="P50" s="2">
        <v>8</v>
      </c>
      <c r="Q50" s="2">
        <v>18</v>
      </c>
      <c r="R50" s="2">
        <v>27</v>
      </c>
      <c r="S50" s="15">
        <v>5</v>
      </c>
    </row>
    <row r="51" spans="4:19" x14ac:dyDescent="0.25">
      <c r="D51" s="68"/>
      <c r="E51" s="8" t="s">
        <v>47</v>
      </c>
      <c r="F51" s="9"/>
      <c r="G51" s="12">
        <v>1182</v>
      </c>
      <c r="H51" s="14">
        <v>51</v>
      </c>
      <c r="I51" s="2">
        <v>55</v>
      </c>
      <c r="J51" s="2">
        <v>85</v>
      </c>
      <c r="K51" s="2">
        <v>111</v>
      </c>
      <c r="L51" s="2">
        <v>158</v>
      </c>
      <c r="M51" s="2">
        <v>122</v>
      </c>
      <c r="N51" s="2">
        <v>116</v>
      </c>
      <c r="O51" s="2">
        <v>69</v>
      </c>
      <c r="P51" s="2">
        <v>58</v>
      </c>
      <c r="Q51" s="2">
        <v>92</v>
      </c>
      <c r="R51" s="2">
        <v>202</v>
      </c>
      <c r="S51" s="15">
        <v>63</v>
      </c>
    </row>
    <row r="52" spans="4:19" x14ac:dyDescent="0.25">
      <c r="D52" s="68"/>
      <c r="E52" s="8" t="s">
        <v>48</v>
      </c>
      <c r="F52" s="9"/>
      <c r="G52" s="12">
        <v>175</v>
      </c>
      <c r="H52" s="14">
        <v>4</v>
      </c>
      <c r="I52" s="2">
        <v>7</v>
      </c>
      <c r="J52" s="2">
        <v>16</v>
      </c>
      <c r="K52" s="2">
        <v>12</v>
      </c>
      <c r="L52" s="2">
        <v>37</v>
      </c>
      <c r="M52" s="2">
        <v>23</v>
      </c>
      <c r="N52" s="2">
        <v>16</v>
      </c>
      <c r="O52" s="2">
        <v>4</v>
      </c>
      <c r="P52" s="2">
        <v>4</v>
      </c>
      <c r="Q52" s="2">
        <v>14</v>
      </c>
      <c r="R52" s="2">
        <v>28</v>
      </c>
      <c r="S52" s="15">
        <v>10</v>
      </c>
    </row>
    <row r="53" spans="4:19" x14ac:dyDescent="0.25">
      <c r="D53" s="68"/>
      <c r="E53" s="8" t="s">
        <v>49</v>
      </c>
      <c r="F53" s="9"/>
      <c r="G53" s="12">
        <v>169</v>
      </c>
      <c r="H53" s="14">
        <v>8</v>
      </c>
      <c r="I53" s="2">
        <v>0</v>
      </c>
      <c r="J53" s="2">
        <v>10</v>
      </c>
      <c r="K53" s="2">
        <v>17</v>
      </c>
      <c r="L53" s="2">
        <v>20</v>
      </c>
      <c r="M53" s="2">
        <v>15</v>
      </c>
      <c r="N53" s="2">
        <v>23</v>
      </c>
      <c r="O53" s="2">
        <v>10</v>
      </c>
      <c r="P53" s="2">
        <v>10</v>
      </c>
      <c r="Q53" s="2">
        <v>12</v>
      </c>
      <c r="R53" s="2">
        <v>36</v>
      </c>
      <c r="S53" s="15">
        <v>8</v>
      </c>
    </row>
    <row r="54" spans="4:19" x14ac:dyDescent="0.25">
      <c r="D54" s="68"/>
      <c r="E54" s="8" t="s">
        <v>50</v>
      </c>
      <c r="F54" s="9"/>
      <c r="G54" s="12">
        <v>176</v>
      </c>
      <c r="H54" s="14">
        <v>12</v>
      </c>
      <c r="I54" s="2">
        <v>7</v>
      </c>
      <c r="J54" s="2">
        <v>20</v>
      </c>
      <c r="K54" s="2">
        <v>12</v>
      </c>
      <c r="L54" s="2">
        <v>22</v>
      </c>
      <c r="M54" s="2">
        <v>16</v>
      </c>
      <c r="N54" s="2">
        <v>16</v>
      </c>
      <c r="O54" s="2">
        <v>8</v>
      </c>
      <c r="P54" s="2">
        <v>9</v>
      </c>
      <c r="Q54" s="2">
        <v>13</v>
      </c>
      <c r="R54" s="2">
        <v>29</v>
      </c>
      <c r="S54" s="15">
        <v>12</v>
      </c>
    </row>
    <row r="55" spans="4:19" x14ac:dyDescent="0.25">
      <c r="D55" s="68"/>
      <c r="E55" s="8" t="s">
        <v>51</v>
      </c>
      <c r="F55" s="9"/>
      <c r="G55" s="12">
        <v>183</v>
      </c>
      <c r="H55" s="14">
        <v>9</v>
      </c>
      <c r="I55" s="2">
        <v>11</v>
      </c>
      <c r="J55" s="2">
        <v>11</v>
      </c>
      <c r="K55" s="2">
        <v>15</v>
      </c>
      <c r="L55" s="2">
        <v>23</v>
      </c>
      <c r="M55" s="2">
        <v>18</v>
      </c>
      <c r="N55" s="2">
        <v>14</v>
      </c>
      <c r="O55" s="2">
        <v>13</v>
      </c>
      <c r="P55" s="2">
        <v>7</v>
      </c>
      <c r="Q55" s="2">
        <v>12</v>
      </c>
      <c r="R55" s="2">
        <v>37</v>
      </c>
      <c r="S55" s="15">
        <v>13</v>
      </c>
    </row>
    <row r="56" spans="4:19" x14ac:dyDescent="0.25">
      <c r="D56" s="68"/>
      <c r="E56" s="8" t="s">
        <v>52</v>
      </c>
      <c r="F56" s="9"/>
      <c r="G56" s="12">
        <v>230</v>
      </c>
      <c r="H56" s="14">
        <v>7</v>
      </c>
      <c r="I56" s="2">
        <v>14</v>
      </c>
      <c r="J56" s="2">
        <v>17</v>
      </c>
      <c r="K56" s="2">
        <v>24</v>
      </c>
      <c r="L56" s="2">
        <v>28</v>
      </c>
      <c r="M56" s="2">
        <v>25</v>
      </c>
      <c r="N56" s="2">
        <v>23</v>
      </c>
      <c r="O56" s="2">
        <v>21</v>
      </c>
      <c r="P56" s="2">
        <v>14</v>
      </c>
      <c r="Q56" s="2">
        <v>21</v>
      </c>
      <c r="R56" s="2">
        <v>30</v>
      </c>
      <c r="S56" s="15">
        <v>6</v>
      </c>
    </row>
    <row r="57" spans="4:19" x14ac:dyDescent="0.25">
      <c r="D57" s="68"/>
      <c r="E57" s="8" t="s">
        <v>53</v>
      </c>
      <c r="F57" s="9"/>
      <c r="G57" s="12">
        <v>249</v>
      </c>
      <c r="H57" s="14">
        <v>11</v>
      </c>
      <c r="I57" s="2">
        <v>16</v>
      </c>
      <c r="J57" s="2">
        <v>11</v>
      </c>
      <c r="K57" s="2">
        <v>31</v>
      </c>
      <c r="L57" s="2">
        <v>28</v>
      </c>
      <c r="M57" s="2">
        <v>25</v>
      </c>
      <c r="N57" s="2">
        <v>24</v>
      </c>
      <c r="O57" s="2">
        <v>13</v>
      </c>
      <c r="P57" s="2">
        <v>14</v>
      </c>
      <c r="Q57" s="2">
        <v>20</v>
      </c>
      <c r="R57" s="2">
        <v>42</v>
      </c>
      <c r="S57" s="15">
        <v>14</v>
      </c>
    </row>
    <row r="58" spans="4:19" x14ac:dyDescent="0.25">
      <c r="D58" s="68"/>
      <c r="E58" s="8" t="s">
        <v>37</v>
      </c>
      <c r="F58" s="9"/>
      <c r="G58" s="12">
        <v>5</v>
      </c>
      <c r="H58" s="14">
        <v>1</v>
      </c>
      <c r="I58" s="2">
        <v>0</v>
      </c>
      <c r="J58" s="2">
        <v>0</v>
      </c>
      <c r="K58" s="2">
        <v>2</v>
      </c>
      <c r="L58" s="2">
        <v>1</v>
      </c>
      <c r="M58" s="2">
        <v>0</v>
      </c>
      <c r="N58" s="2">
        <v>1</v>
      </c>
      <c r="O58" s="2">
        <v>0</v>
      </c>
      <c r="P58" s="2">
        <v>0</v>
      </c>
      <c r="Q58" s="2">
        <v>0</v>
      </c>
      <c r="R58" s="2">
        <v>0</v>
      </c>
      <c r="S58" s="15">
        <v>0</v>
      </c>
    </row>
    <row r="59" spans="4:19" x14ac:dyDescent="0.25">
      <c r="D59" s="69"/>
      <c r="E59" s="35" t="s">
        <v>39</v>
      </c>
      <c r="F59" s="31"/>
      <c r="G59" s="25">
        <v>0</v>
      </c>
      <c r="H59" s="39">
        <v>0</v>
      </c>
      <c r="I59" s="6">
        <v>0</v>
      </c>
      <c r="J59" s="6">
        <v>0</v>
      </c>
      <c r="K59" s="6">
        <v>0</v>
      </c>
      <c r="L59" s="6">
        <v>0</v>
      </c>
      <c r="M59" s="6">
        <v>0</v>
      </c>
      <c r="N59" s="6">
        <v>0</v>
      </c>
      <c r="O59" s="6">
        <v>0</v>
      </c>
      <c r="P59" s="6">
        <v>0</v>
      </c>
      <c r="Q59" s="6">
        <v>0</v>
      </c>
      <c r="R59" s="6">
        <v>0</v>
      </c>
      <c r="S59" s="40">
        <v>0</v>
      </c>
    </row>
  </sheetData>
  <mergeCells count="7">
    <mergeCell ref="D34:D47"/>
    <mergeCell ref="D48:D59"/>
    <mergeCell ref="D8:F9"/>
    <mergeCell ref="D11:D18"/>
    <mergeCell ref="D19:D25"/>
    <mergeCell ref="D26:D27"/>
    <mergeCell ref="D28:D33"/>
  </mergeCells>
  <phoneticPr fontId="4"/>
  <pageMargins left="0.7" right="0.7" top="0.75" bottom="0.75" header="0.3" footer="0.3"/>
  <pageSetup paperSize="9" scale="63" pageOrder="overThenDown" orientation="landscape"/>
  <headerFooter>
    <oddFooter>&amp;CN(76)</oddFooter>
  </headerFooter>
  <rowBreaks count="1" manualBreakCount="1">
    <brk id="59" max="16383" man="1"/>
  </rowBreaks>
</worksheet>
</file>

<file path=xl/worksheets/sheet7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4:BB59"/>
  <sheetViews>
    <sheetView workbookViewId="0"/>
  </sheetViews>
  <sheetFormatPr defaultColWidth="8.8984375" defaultRowHeight="12.6" x14ac:dyDescent="0.25"/>
  <cols>
    <col min="1" max="1" width="3.59765625" style="24" customWidth="1"/>
    <col min="2" max="2" width="4.59765625" style="24" customWidth="1"/>
    <col min="3" max="4" width="7.59765625" style="24" customWidth="1"/>
    <col min="5" max="5" width="16.59765625" style="24" customWidth="1"/>
    <col min="6" max="6" width="5.59765625" style="24" customWidth="1"/>
    <col min="7" max="54" width="8.59765625" style="24" customWidth="1"/>
    <col min="55" max="16384" width="8.8984375" style="24"/>
  </cols>
  <sheetData>
    <row r="4" spans="2:54" x14ac:dyDescent="0.25">
      <c r="B4" s="32" t="str">
        <f xml:space="preserve"> HYPERLINK("#'目次'!B83", "[77]")</f>
        <v>[77]</v>
      </c>
      <c r="C4" s="19" t="s">
        <v>824</v>
      </c>
    </row>
    <row r="7" spans="2:54" x14ac:dyDescent="0.25">
      <c r="C7" s="19" t="s">
        <v>11</v>
      </c>
    </row>
    <row r="8" spans="2:54" x14ac:dyDescent="0.25">
      <c r="D8" s="63"/>
      <c r="E8" s="64"/>
      <c r="F8" s="64"/>
      <c r="G8" s="38" t="s">
        <v>12</v>
      </c>
      <c r="H8" s="33" t="s">
        <v>13</v>
      </c>
      <c r="I8" s="5" t="s">
        <v>825</v>
      </c>
      <c r="J8" s="5" t="s">
        <v>826</v>
      </c>
      <c r="K8" s="5" t="s">
        <v>827</v>
      </c>
      <c r="L8" s="5" t="s">
        <v>828</v>
      </c>
      <c r="M8" s="5" t="s">
        <v>829</v>
      </c>
      <c r="N8" s="5" t="s">
        <v>830</v>
      </c>
      <c r="O8" s="5" t="s">
        <v>831</v>
      </c>
      <c r="P8" s="5" t="s">
        <v>832</v>
      </c>
      <c r="Q8" s="5" t="s">
        <v>833</v>
      </c>
      <c r="R8" s="5" t="s">
        <v>834</v>
      </c>
      <c r="S8" s="5" t="s">
        <v>835</v>
      </c>
      <c r="T8" s="5" t="s">
        <v>836</v>
      </c>
      <c r="U8" s="5" t="s">
        <v>837</v>
      </c>
      <c r="V8" s="5" t="s">
        <v>838</v>
      </c>
      <c r="W8" s="5" t="s">
        <v>839</v>
      </c>
      <c r="X8" s="5" t="s">
        <v>840</v>
      </c>
      <c r="Y8" s="5" t="s">
        <v>841</v>
      </c>
      <c r="Z8" s="5" t="s">
        <v>842</v>
      </c>
      <c r="AA8" s="5" t="s">
        <v>843</v>
      </c>
      <c r="AB8" s="5" t="s">
        <v>844</v>
      </c>
      <c r="AC8" s="5" t="s">
        <v>845</v>
      </c>
      <c r="AD8" s="5" t="s">
        <v>846</v>
      </c>
      <c r="AE8" s="5" t="s">
        <v>847</v>
      </c>
      <c r="AF8" s="5" t="s">
        <v>848</v>
      </c>
      <c r="AG8" s="5" t="s">
        <v>849</v>
      </c>
      <c r="AH8" s="5" t="s">
        <v>850</v>
      </c>
      <c r="AI8" s="5" t="s">
        <v>851</v>
      </c>
      <c r="AJ8" s="5" t="s">
        <v>852</v>
      </c>
      <c r="AK8" s="5" t="s">
        <v>853</v>
      </c>
      <c r="AL8" s="5" t="s">
        <v>854</v>
      </c>
      <c r="AM8" s="5" t="s">
        <v>855</v>
      </c>
      <c r="AN8" s="5" t="s">
        <v>856</v>
      </c>
      <c r="AO8" s="5" t="s">
        <v>857</v>
      </c>
      <c r="AP8" s="5" t="s">
        <v>858</v>
      </c>
      <c r="AQ8" s="5" t="s">
        <v>859</v>
      </c>
      <c r="AR8" s="5" t="s">
        <v>860</v>
      </c>
      <c r="AS8" s="5" t="s">
        <v>861</v>
      </c>
      <c r="AT8" s="5" t="s">
        <v>862</v>
      </c>
      <c r="AU8" s="5" t="s">
        <v>863</v>
      </c>
      <c r="AV8" s="5" t="s">
        <v>864</v>
      </c>
      <c r="AW8" s="5" t="s">
        <v>865</v>
      </c>
      <c r="AX8" s="5" t="s">
        <v>866</v>
      </c>
      <c r="AY8" s="5" t="s">
        <v>867</v>
      </c>
      <c r="AZ8" s="5" t="s">
        <v>868</v>
      </c>
      <c r="BA8" s="5" t="s">
        <v>869</v>
      </c>
      <c r="BB8" s="29" t="s">
        <v>870</v>
      </c>
    </row>
    <row r="9" spans="2:54" x14ac:dyDescent="0.25">
      <c r="D9" s="65"/>
      <c r="E9" s="66"/>
      <c r="F9" s="66"/>
      <c r="G9" s="37"/>
      <c r="H9" s="34"/>
      <c r="I9" s="4"/>
      <c r="J9" s="4"/>
      <c r="K9" s="4"/>
      <c r="L9" s="4"/>
      <c r="M9" s="4"/>
      <c r="N9" s="4"/>
      <c r="O9" s="4"/>
      <c r="P9" s="4"/>
      <c r="Q9" s="4"/>
      <c r="R9" s="4"/>
      <c r="S9" s="4"/>
      <c r="T9" s="4"/>
      <c r="U9" s="4"/>
      <c r="V9" s="4"/>
      <c r="W9" s="4"/>
      <c r="X9" s="4"/>
      <c r="Y9" s="4"/>
      <c r="Z9" s="4"/>
      <c r="AA9" s="4"/>
      <c r="AB9" s="4"/>
      <c r="AC9" s="4"/>
      <c r="AD9" s="4"/>
      <c r="AE9" s="4"/>
      <c r="AF9" s="4"/>
      <c r="AG9" s="4"/>
      <c r="AH9" s="4"/>
      <c r="AI9" s="4"/>
      <c r="AJ9" s="4"/>
      <c r="AK9" s="4"/>
      <c r="AL9" s="4"/>
      <c r="AM9" s="4"/>
      <c r="AN9" s="4"/>
      <c r="AO9" s="4"/>
      <c r="AP9" s="4"/>
      <c r="AQ9" s="4"/>
      <c r="AR9" s="4"/>
      <c r="AS9" s="4"/>
      <c r="AT9" s="4"/>
      <c r="AU9" s="4"/>
      <c r="AV9" s="4"/>
      <c r="AW9" s="4"/>
      <c r="AX9" s="4"/>
      <c r="AY9" s="4"/>
      <c r="AZ9" s="4"/>
      <c r="BA9" s="4"/>
      <c r="BB9" s="26"/>
    </row>
    <row r="10" spans="2:54" x14ac:dyDescent="0.25">
      <c r="D10" s="30"/>
      <c r="E10" s="28" t="s">
        <v>12</v>
      </c>
      <c r="F10" s="36"/>
      <c r="G10" s="27">
        <v>1496</v>
      </c>
      <c r="H10" s="3">
        <v>64</v>
      </c>
      <c r="I10" s="3">
        <v>17</v>
      </c>
      <c r="J10" s="3">
        <v>21</v>
      </c>
      <c r="K10" s="3">
        <v>30</v>
      </c>
      <c r="L10" s="3">
        <v>8</v>
      </c>
      <c r="M10" s="3">
        <v>18</v>
      </c>
      <c r="N10" s="3">
        <v>26</v>
      </c>
      <c r="O10" s="3">
        <v>45</v>
      </c>
      <c r="P10" s="3">
        <v>24</v>
      </c>
      <c r="Q10" s="3">
        <v>25</v>
      </c>
      <c r="R10" s="3">
        <v>69</v>
      </c>
      <c r="S10" s="3">
        <v>66</v>
      </c>
      <c r="T10" s="3">
        <v>95</v>
      </c>
      <c r="U10" s="3">
        <v>93</v>
      </c>
      <c r="V10" s="3">
        <v>21</v>
      </c>
      <c r="W10" s="3">
        <v>20</v>
      </c>
      <c r="X10" s="3">
        <v>10</v>
      </c>
      <c r="Y10" s="3">
        <v>18</v>
      </c>
      <c r="Z10" s="3">
        <v>10</v>
      </c>
      <c r="AA10" s="3">
        <v>18</v>
      </c>
      <c r="AB10" s="3">
        <v>36</v>
      </c>
      <c r="AC10" s="3">
        <v>54</v>
      </c>
      <c r="AD10" s="3">
        <v>90</v>
      </c>
      <c r="AE10" s="3">
        <v>31</v>
      </c>
      <c r="AF10" s="3">
        <v>26</v>
      </c>
      <c r="AG10" s="3">
        <v>16</v>
      </c>
      <c r="AH10" s="3">
        <v>86</v>
      </c>
      <c r="AI10" s="3">
        <v>64</v>
      </c>
      <c r="AJ10" s="3">
        <v>15</v>
      </c>
      <c r="AK10" s="3">
        <v>13</v>
      </c>
      <c r="AL10" s="3">
        <v>11</v>
      </c>
      <c r="AM10" s="3">
        <v>14</v>
      </c>
      <c r="AN10" s="3">
        <v>15</v>
      </c>
      <c r="AO10" s="3">
        <v>44</v>
      </c>
      <c r="AP10" s="3">
        <v>15</v>
      </c>
      <c r="AQ10" s="3">
        <v>12</v>
      </c>
      <c r="AR10" s="3">
        <v>16</v>
      </c>
      <c r="AS10" s="3">
        <v>13</v>
      </c>
      <c r="AT10" s="3">
        <v>7</v>
      </c>
      <c r="AU10" s="3">
        <v>72</v>
      </c>
      <c r="AV10" s="3">
        <v>11</v>
      </c>
      <c r="AW10" s="3">
        <v>21</v>
      </c>
      <c r="AX10" s="3">
        <v>24</v>
      </c>
      <c r="AY10" s="3">
        <v>17</v>
      </c>
      <c r="AZ10" s="3">
        <v>18</v>
      </c>
      <c r="BA10" s="3">
        <v>23</v>
      </c>
      <c r="BB10" s="41">
        <v>34</v>
      </c>
    </row>
    <row r="11" spans="2:54" x14ac:dyDescent="0.25">
      <c r="D11" s="67" t="s">
        <v>21</v>
      </c>
      <c r="E11" s="10" t="s">
        <v>13</v>
      </c>
      <c r="F11" s="7"/>
      <c r="G11" s="11">
        <v>64</v>
      </c>
      <c r="H11" s="13">
        <v>64</v>
      </c>
      <c r="I11" s="1">
        <v>0</v>
      </c>
      <c r="J11" s="1">
        <v>0</v>
      </c>
      <c r="K11" s="1">
        <v>0</v>
      </c>
      <c r="L11" s="1">
        <v>0</v>
      </c>
      <c r="M11" s="1">
        <v>0</v>
      </c>
      <c r="N11" s="1">
        <v>0</v>
      </c>
      <c r="O11" s="1">
        <v>0</v>
      </c>
      <c r="P11" s="1">
        <v>0</v>
      </c>
      <c r="Q11" s="1">
        <v>0</v>
      </c>
      <c r="R11" s="1">
        <v>0</v>
      </c>
      <c r="S11" s="1">
        <v>0</v>
      </c>
      <c r="T11" s="1">
        <v>0</v>
      </c>
      <c r="U11" s="1">
        <v>0</v>
      </c>
      <c r="V11" s="1">
        <v>0</v>
      </c>
      <c r="W11" s="1">
        <v>0</v>
      </c>
      <c r="X11" s="1">
        <v>0</v>
      </c>
      <c r="Y11" s="1">
        <v>0</v>
      </c>
      <c r="Z11" s="1">
        <v>0</v>
      </c>
      <c r="AA11" s="1">
        <v>0</v>
      </c>
      <c r="AB11" s="1">
        <v>0</v>
      </c>
      <c r="AC11" s="1">
        <v>0</v>
      </c>
      <c r="AD11" s="1">
        <v>0</v>
      </c>
      <c r="AE11" s="1">
        <v>0</v>
      </c>
      <c r="AF11" s="1">
        <v>0</v>
      </c>
      <c r="AG11" s="1">
        <v>0</v>
      </c>
      <c r="AH11" s="1">
        <v>0</v>
      </c>
      <c r="AI11" s="1">
        <v>0</v>
      </c>
      <c r="AJ11" s="1">
        <v>0</v>
      </c>
      <c r="AK11" s="1">
        <v>0</v>
      </c>
      <c r="AL11" s="1">
        <v>0</v>
      </c>
      <c r="AM11" s="1">
        <v>0</v>
      </c>
      <c r="AN11" s="1">
        <v>0</v>
      </c>
      <c r="AO11" s="1">
        <v>0</v>
      </c>
      <c r="AP11" s="1">
        <v>0</v>
      </c>
      <c r="AQ11" s="1">
        <v>0</v>
      </c>
      <c r="AR11" s="1">
        <v>0</v>
      </c>
      <c r="AS11" s="1">
        <v>0</v>
      </c>
      <c r="AT11" s="1">
        <v>0</v>
      </c>
      <c r="AU11" s="1">
        <v>0</v>
      </c>
      <c r="AV11" s="1">
        <v>0</v>
      </c>
      <c r="AW11" s="1">
        <v>0</v>
      </c>
      <c r="AX11" s="1">
        <v>0</v>
      </c>
      <c r="AY11" s="1">
        <v>0</v>
      </c>
      <c r="AZ11" s="1">
        <v>0</v>
      </c>
      <c r="BA11" s="1">
        <v>0</v>
      </c>
      <c r="BB11" s="16">
        <v>0</v>
      </c>
    </row>
    <row r="12" spans="2:54" x14ac:dyDescent="0.25">
      <c r="D12" s="68"/>
      <c r="E12" s="8" t="s">
        <v>14</v>
      </c>
      <c r="F12" s="9"/>
      <c r="G12" s="12">
        <v>120</v>
      </c>
      <c r="H12" s="14">
        <v>0</v>
      </c>
      <c r="I12" s="2">
        <v>17</v>
      </c>
      <c r="J12" s="2">
        <v>21</v>
      </c>
      <c r="K12" s="2">
        <v>30</v>
      </c>
      <c r="L12" s="2">
        <v>8</v>
      </c>
      <c r="M12" s="2">
        <v>18</v>
      </c>
      <c r="N12" s="2">
        <v>26</v>
      </c>
      <c r="O12" s="2">
        <v>0</v>
      </c>
      <c r="P12" s="2">
        <v>0</v>
      </c>
      <c r="Q12" s="2">
        <v>0</v>
      </c>
      <c r="R12" s="2">
        <v>0</v>
      </c>
      <c r="S12" s="2">
        <v>0</v>
      </c>
      <c r="T12" s="2">
        <v>0</v>
      </c>
      <c r="U12" s="2">
        <v>0</v>
      </c>
      <c r="V12" s="2">
        <v>0</v>
      </c>
      <c r="W12" s="2">
        <v>0</v>
      </c>
      <c r="X12" s="2">
        <v>0</v>
      </c>
      <c r="Y12" s="2">
        <v>0</v>
      </c>
      <c r="Z12" s="2">
        <v>0</v>
      </c>
      <c r="AA12" s="2">
        <v>0</v>
      </c>
      <c r="AB12" s="2">
        <v>0</v>
      </c>
      <c r="AC12" s="2">
        <v>0</v>
      </c>
      <c r="AD12" s="2">
        <v>0</v>
      </c>
      <c r="AE12" s="2">
        <v>0</v>
      </c>
      <c r="AF12" s="2">
        <v>0</v>
      </c>
      <c r="AG12" s="2">
        <v>0</v>
      </c>
      <c r="AH12" s="2">
        <v>0</v>
      </c>
      <c r="AI12" s="2">
        <v>0</v>
      </c>
      <c r="AJ12" s="2">
        <v>0</v>
      </c>
      <c r="AK12" s="2">
        <v>0</v>
      </c>
      <c r="AL12" s="2">
        <v>0</v>
      </c>
      <c r="AM12" s="2">
        <v>0</v>
      </c>
      <c r="AN12" s="2">
        <v>0</v>
      </c>
      <c r="AO12" s="2">
        <v>0</v>
      </c>
      <c r="AP12" s="2">
        <v>0</v>
      </c>
      <c r="AQ12" s="2">
        <v>0</v>
      </c>
      <c r="AR12" s="2">
        <v>0</v>
      </c>
      <c r="AS12" s="2">
        <v>0</v>
      </c>
      <c r="AT12" s="2">
        <v>0</v>
      </c>
      <c r="AU12" s="2">
        <v>0</v>
      </c>
      <c r="AV12" s="2">
        <v>0</v>
      </c>
      <c r="AW12" s="2">
        <v>0</v>
      </c>
      <c r="AX12" s="2">
        <v>0</v>
      </c>
      <c r="AY12" s="2">
        <v>0</v>
      </c>
      <c r="AZ12" s="2">
        <v>0</v>
      </c>
      <c r="BA12" s="2">
        <v>0</v>
      </c>
      <c r="BB12" s="15">
        <v>0</v>
      </c>
    </row>
    <row r="13" spans="2:54" x14ac:dyDescent="0.25">
      <c r="D13" s="68"/>
      <c r="E13" s="8" t="s">
        <v>15</v>
      </c>
      <c r="F13" s="9"/>
      <c r="G13" s="12">
        <v>417</v>
      </c>
      <c r="H13" s="14">
        <v>0</v>
      </c>
      <c r="I13" s="2">
        <v>0</v>
      </c>
      <c r="J13" s="2">
        <v>0</v>
      </c>
      <c r="K13" s="2">
        <v>0</v>
      </c>
      <c r="L13" s="2">
        <v>0</v>
      </c>
      <c r="M13" s="2">
        <v>0</v>
      </c>
      <c r="N13" s="2">
        <v>0</v>
      </c>
      <c r="O13" s="2">
        <v>45</v>
      </c>
      <c r="P13" s="2">
        <v>24</v>
      </c>
      <c r="Q13" s="2">
        <v>25</v>
      </c>
      <c r="R13" s="2">
        <v>69</v>
      </c>
      <c r="S13" s="2">
        <v>66</v>
      </c>
      <c r="T13" s="2">
        <v>95</v>
      </c>
      <c r="U13" s="2">
        <v>93</v>
      </c>
      <c r="V13" s="2">
        <v>0</v>
      </c>
      <c r="W13" s="2">
        <v>0</v>
      </c>
      <c r="X13" s="2">
        <v>0</v>
      </c>
      <c r="Y13" s="2">
        <v>0</v>
      </c>
      <c r="Z13" s="2">
        <v>0</v>
      </c>
      <c r="AA13" s="2">
        <v>0</v>
      </c>
      <c r="AB13" s="2">
        <v>0</v>
      </c>
      <c r="AC13" s="2">
        <v>0</v>
      </c>
      <c r="AD13" s="2">
        <v>0</v>
      </c>
      <c r="AE13" s="2">
        <v>0</v>
      </c>
      <c r="AF13" s="2">
        <v>0</v>
      </c>
      <c r="AG13" s="2">
        <v>0</v>
      </c>
      <c r="AH13" s="2">
        <v>0</v>
      </c>
      <c r="AI13" s="2">
        <v>0</v>
      </c>
      <c r="AJ13" s="2">
        <v>0</v>
      </c>
      <c r="AK13" s="2">
        <v>0</v>
      </c>
      <c r="AL13" s="2">
        <v>0</v>
      </c>
      <c r="AM13" s="2">
        <v>0</v>
      </c>
      <c r="AN13" s="2">
        <v>0</v>
      </c>
      <c r="AO13" s="2">
        <v>0</v>
      </c>
      <c r="AP13" s="2">
        <v>0</v>
      </c>
      <c r="AQ13" s="2">
        <v>0</v>
      </c>
      <c r="AR13" s="2">
        <v>0</v>
      </c>
      <c r="AS13" s="2">
        <v>0</v>
      </c>
      <c r="AT13" s="2">
        <v>0</v>
      </c>
      <c r="AU13" s="2">
        <v>0</v>
      </c>
      <c r="AV13" s="2">
        <v>0</v>
      </c>
      <c r="AW13" s="2">
        <v>0</v>
      </c>
      <c r="AX13" s="2">
        <v>0</v>
      </c>
      <c r="AY13" s="2">
        <v>0</v>
      </c>
      <c r="AZ13" s="2">
        <v>0</v>
      </c>
      <c r="BA13" s="2">
        <v>0</v>
      </c>
      <c r="BB13" s="15">
        <v>0</v>
      </c>
    </row>
    <row r="14" spans="2:54" x14ac:dyDescent="0.25">
      <c r="D14" s="68"/>
      <c r="E14" s="8" t="s">
        <v>16</v>
      </c>
      <c r="F14" s="9"/>
      <c r="G14" s="12">
        <v>308</v>
      </c>
      <c r="H14" s="14">
        <v>0</v>
      </c>
      <c r="I14" s="2">
        <v>0</v>
      </c>
      <c r="J14" s="2">
        <v>0</v>
      </c>
      <c r="K14" s="2">
        <v>0</v>
      </c>
      <c r="L14" s="2">
        <v>0</v>
      </c>
      <c r="M14" s="2">
        <v>0</v>
      </c>
      <c r="N14" s="2">
        <v>0</v>
      </c>
      <c r="O14" s="2">
        <v>0</v>
      </c>
      <c r="P14" s="2">
        <v>0</v>
      </c>
      <c r="Q14" s="2">
        <v>0</v>
      </c>
      <c r="R14" s="2">
        <v>0</v>
      </c>
      <c r="S14" s="2">
        <v>0</v>
      </c>
      <c r="T14" s="2">
        <v>0</v>
      </c>
      <c r="U14" s="2">
        <v>0</v>
      </c>
      <c r="V14" s="2">
        <v>21</v>
      </c>
      <c r="W14" s="2">
        <v>20</v>
      </c>
      <c r="X14" s="2">
        <v>10</v>
      </c>
      <c r="Y14" s="2">
        <v>18</v>
      </c>
      <c r="Z14" s="2">
        <v>10</v>
      </c>
      <c r="AA14" s="2">
        <v>18</v>
      </c>
      <c r="AB14" s="2">
        <v>36</v>
      </c>
      <c r="AC14" s="2">
        <v>54</v>
      </c>
      <c r="AD14" s="2">
        <v>90</v>
      </c>
      <c r="AE14" s="2">
        <v>31</v>
      </c>
      <c r="AF14" s="2">
        <v>0</v>
      </c>
      <c r="AG14" s="2">
        <v>0</v>
      </c>
      <c r="AH14" s="2">
        <v>0</v>
      </c>
      <c r="AI14" s="2">
        <v>0</v>
      </c>
      <c r="AJ14" s="2">
        <v>0</v>
      </c>
      <c r="AK14" s="2">
        <v>0</v>
      </c>
      <c r="AL14" s="2">
        <v>0</v>
      </c>
      <c r="AM14" s="2">
        <v>0</v>
      </c>
      <c r="AN14" s="2">
        <v>0</v>
      </c>
      <c r="AO14" s="2">
        <v>0</v>
      </c>
      <c r="AP14" s="2">
        <v>0</v>
      </c>
      <c r="AQ14" s="2">
        <v>0</v>
      </c>
      <c r="AR14" s="2">
        <v>0</v>
      </c>
      <c r="AS14" s="2">
        <v>0</v>
      </c>
      <c r="AT14" s="2">
        <v>0</v>
      </c>
      <c r="AU14" s="2">
        <v>0</v>
      </c>
      <c r="AV14" s="2">
        <v>0</v>
      </c>
      <c r="AW14" s="2">
        <v>0</v>
      </c>
      <c r="AX14" s="2">
        <v>0</v>
      </c>
      <c r="AY14" s="2">
        <v>0</v>
      </c>
      <c r="AZ14" s="2">
        <v>0</v>
      </c>
      <c r="BA14" s="2">
        <v>0</v>
      </c>
      <c r="BB14" s="15">
        <v>0</v>
      </c>
    </row>
    <row r="15" spans="2:54" x14ac:dyDescent="0.25">
      <c r="D15" s="68"/>
      <c r="E15" s="8" t="s">
        <v>17</v>
      </c>
      <c r="F15" s="9"/>
      <c r="G15" s="12">
        <v>220</v>
      </c>
      <c r="H15" s="14">
        <v>0</v>
      </c>
      <c r="I15" s="2">
        <v>0</v>
      </c>
      <c r="J15" s="2">
        <v>0</v>
      </c>
      <c r="K15" s="2">
        <v>0</v>
      </c>
      <c r="L15" s="2">
        <v>0</v>
      </c>
      <c r="M15" s="2">
        <v>0</v>
      </c>
      <c r="N15" s="2">
        <v>0</v>
      </c>
      <c r="O15" s="2">
        <v>0</v>
      </c>
      <c r="P15" s="2">
        <v>0</v>
      </c>
      <c r="Q15" s="2">
        <v>0</v>
      </c>
      <c r="R15" s="2">
        <v>0</v>
      </c>
      <c r="S15" s="2">
        <v>0</v>
      </c>
      <c r="T15" s="2">
        <v>0</v>
      </c>
      <c r="U15" s="2">
        <v>0</v>
      </c>
      <c r="V15" s="2">
        <v>0</v>
      </c>
      <c r="W15" s="2">
        <v>0</v>
      </c>
      <c r="X15" s="2">
        <v>0</v>
      </c>
      <c r="Y15" s="2">
        <v>0</v>
      </c>
      <c r="Z15" s="2">
        <v>0</v>
      </c>
      <c r="AA15" s="2">
        <v>0</v>
      </c>
      <c r="AB15" s="2">
        <v>0</v>
      </c>
      <c r="AC15" s="2">
        <v>0</v>
      </c>
      <c r="AD15" s="2">
        <v>0</v>
      </c>
      <c r="AE15" s="2">
        <v>0</v>
      </c>
      <c r="AF15" s="2">
        <v>26</v>
      </c>
      <c r="AG15" s="2">
        <v>16</v>
      </c>
      <c r="AH15" s="2">
        <v>86</v>
      </c>
      <c r="AI15" s="2">
        <v>64</v>
      </c>
      <c r="AJ15" s="2">
        <v>15</v>
      </c>
      <c r="AK15" s="2">
        <v>13</v>
      </c>
      <c r="AL15" s="2">
        <v>0</v>
      </c>
      <c r="AM15" s="2">
        <v>0</v>
      </c>
      <c r="AN15" s="2">
        <v>0</v>
      </c>
      <c r="AO15" s="2">
        <v>0</v>
      </c>
      <c r="AP15" s="2">
        <v>0</v>
      </c>
      <c r="AQ15" s="2">
        <v>0</v>
      </c>
      <c r="AR15" s="2">
        <v>0</v>
      </c>
      <c r="AS15" s="2">
        <v>0</v>
      </c>
      <c r="AT15" s="2">
        <v>0</v>
      </c>
      <c r="AU15" s="2">
        <v>0</v>
      </c>
      <c r="AV15" s="2">
        <v>0</v>
      </c>
      <c r="AW15" s="2">
        <v>0</v>
      </c>
      <c r="AX15" s="2">
        <v>0</v>
      </c>
      <c r="AY15" s="2">
        <v>0</v>
      </c>
      <c r="AZ15" s="2">
        <v>0</v>
      </c>
      <c r="BA15" s="2">
        <v>0</v>
      </c>
      <c r="BB15" s="15">
        <v>0</v>
      </c>
    </row>
    <row r="16" spans="2:54" x14ac:dyDescent="0.25">
      <c r="D16" s="68"/>
      <c r="E16" s="8" t="s">
        <v>18</v>
      </c>
      <c r="F16" s="9"/>
      <c r="G16" s="12">
        <v>99</v>
      </c>
      <c r="H16" s="14">
        <v>0</v>
      </c>
      <c r="I16" s="2">
        <v>0</v>
      </c>
      <c r="J16" s="2">
        <v>0</v>
      </c>
      <c r="K16" s="2">
        <v>0</v>
      </c>
      <c r="L16" s="2">
        <v>0</v>
      </c>
      <c r="M16" s="2">
        <v>0</v>
      </c>
      <c r="N16" s="2">
        <v>0</v>
      </c>
      <c r="O16" s="2">
        <v>0</v>
      </c>
      <c r="P16" s="2">
        <v>0</v>
      </c>
      <c r="Q16" s="2">
        <v>0</v>
      </c>
      <c r="R16" s="2">
        <v>0</v>
      </c>
      <c r="S16" s="2">
        <v>0</v>
      </c>
      <c r="T16" s="2">
        <v>0</v>
      </c>
      <c r="U16" s="2">
        <v>0</v>
      </c>
      <c r="V16" s="2">
        <v>0</v>
      </c>
      <c r="W16" s="2">
        <v>0</v>
      </c>
      <c r="X16" s="2">
        <v>0</v>
      </c>
      <c r="Y16" s="2">
        <v>0</v>
      </c>
      <c r="Z16" s="2">
        <v>0</v>
      </c>
      <c r="AA16" s="2">
        <v>0</v>
      </c>
      <c r="AB16" s="2">
        <v>0</v>
      </c>
      <c r="AC16" s="2">
        <v>0</v>
      </c>
      <c r="AD16" s="2">
        <v>0</v>
      </c>
      <c r="AE16" s="2">
        <v>0</v>
      </c>
      <c r="AF16" s="2">
        <v>0</v>
      </c>
      <c r="AG16" s="2">
        <v>0</v>
      </c>
      <c r="AH16" s="2">
        <v>0</v>
      </c>
      <c r="AI16" s="2">
        <v>0</v>
      </c>
      <c r="AJ16" s="2">
        <v>0</v>
      </c>
      <c r="AK16" s="2">
        <v>0</v>
      </c>
      <c r="AL16" s="2">
        <v>11</v>
      </c>
      <c r="AM16" s="2">
        <v>14</v>
      </c>
      <c r="AN16" s="2">
        <v>15</v>
      </c>
      <c r="AO16" s="2">
        <v>44</v>
      </c>
      <c r="AP16" s="2">
        <v>15</v>
      </c>
      <c r="AQ16" s="2">
        <v>0</v>
      </c>
      <c r="AR16" s="2">
        <v>0</v>
      </c>
      <c r="AS16" s="2">
        <v>0</v>
      </c>
      <c r="AT16" s="2">
        <v>0</v>
      </c>
      <c r="AU16" s="2">
        <v>0</v>
      </c>
      <c r="AV16" s="2">
        <v>0</v>
      </c>
      <c r="AW16" s="2">
        <v>0</v>
      </c>
      <c r="AX16" s="2">
        <v>0</v>
      </c>
      <c r="AY16" s="2">
        <v>0</v>
      </c>
      <c r="AZ16" s="2">
        <v>0</v>
      </c>
      <c r="BA16" s="2">
        <v>0</v>
      </c>
      <c r="BB16" s="15">
        <v>0</v>
      </c>
    </row>
    <row r="17" spans="4:54" x14ac:dyDescent="0.25">
      <c r="D17" s="68"/>
      <c r="E17" s="8" t="s">
        <v>19</v>
      </c>
      <c r="F17" s="9"/>
      <c r="G17" s="12">
        <v>48</v>
      </c>
      <c r="H17" s="14">
        <v>0</v>
      </c>
      <c r="I17" s="2">
        <v>0</v>
      </c>
      <c r="J17" s="2">
        <v>0</v>
      </c>
      <c r="K17" s="2">
        <v>0</v>
      </c>
      <c r="L17" s="2">
        <v>0</v>
      </c>
      <c r="M17" s="2">
        <v>0</v>
      </c>
      <c r="N17" s="2">
        <v>0</v>
      </c>
      <c r="O17" s="2">
        <v>0</v>
      </c>
      <c r="P17" s="2">
        <v>0</v>
      </c>
      <c r="Q17" s="2">
        <v>0</v>
      </c>
      <c r="R17" s="2">
        <v>0</v>
      </c>
      <c r="S17" s="2">
        <v>0</v>
      </c>
      <c r="T17" s="2">
        <v>0</v>
      </c>
      <c r="U17" s="2">
        <v>0</v>
      </c>
      <c r="V17" s="2">
        <v>0</v>
      </c>
      <c r="W17" s="2">
        <v>0</v>
      </c>
      <c r="X17" s="2">
        <v>0</v>
      </c>
      <c r="Y17" s="2">
        <v>0</v>
      </c>
      <c r="Z17" s="2">
        <v>0</v>
      </c>
      <c r="AA17" s="2">
        <v>0</v>
      </c>
      <c r="AB17" s="2">
        <v>0</v>
      </c>
      <c r="AC17" s="2">
        <v>0</v>
      </c>
      <c r="AD17" s="2">
        <v>0</v>
      </c>
      <c r="AE17" s="2">
        <v>0</v>
      </c>
      <c r="AF17" s="2">
        <v>0</v>
      </c>
      <c r="AG17" s="2">
        <v>0</v>
      </c>
      <c r="AH17" s="2">
        <v>0</v>
      </c>
      <c r="AI17" s="2">
        <v>0</v>
      </c>
      <c r="AJ17" s="2">
        <v>0</v>
      </c>
      <c r="AK17" s="2">
        <v>0</v>
      </c>
      <c r="AL17" s="2">
        <v>0</v>
      </c>
      <c r="AM17" s="2">
        <v>0</v>
      </c>
      <c r="AN17" s="2">
        <v>0</v>
      </c>
      <c r="AO17" s="2">
        <v>0</v>
      </c>
      <c r="AP17" s="2">
        <v>0</v>
      </c>
      <c r="AQ17" s="2">
        <v>12</v>
      </c>
      <c r="AR17" s="2">
        <v>16</v>
      </c>
      <c r="AS17" s="2">
        <v>13</v>
      </c>
      <c r="AT17" s="2">
        <v>7</v>
      </c>
      <c r="AU17" s="2">
        <v>0</v>
      </c>
      <c r="AV17" s="2">
        <v>0</v>
      </c>
      <c r="AW17" s="2">
        <v>0</v>
      </c>
      <c r="AX17" s="2">
        <v>0</v>
      </c>
      <c r="AY17" s="2">
        <v>0</v>
      </c>
      <c r="AZ17" s="2">
        <v>0</v>
      </c>
      <c r="BA17" s="2">
        <v>0</v>
      </c>
      <c r="BB17" s="15">
        <v>0</v>
      </c>
    </row>
    <row r="18" spans="4:54" x14ac:dyDescent="0.25">
      <c r="D18" s="68"/>
      <c r="E18" s="8" t="s">
        <v>20</v>
      </c>
      <c r="F18" s="9"/>
      <c r="G18" s="12">
        <v>220</v>
      </c>
      <c r="H18" s="14">
        <v>0</v>
      </c>
      <c r="I18" s="2">
        <v>0</v>
      </c>
      <c r="J18" s="2">
        <v>0</v>
      </c>
      <c r="K18" s="2">
        <v>0</v>
      </c>
      <c r="L18" s="2">
        <v>0</v>
      </c>
      <c r="M18" s="2">
        <v>0</v>
      </c>
      <c r="N18" s="2">
        <v>0</v>
      </c>
      <c r="O18" s="2">
        <v>0</v>
      </c>
      <c r="P18" s="2">
        <v>0</v>
      </c>
      <c r="Q18" s="2">
        <v>0</v>
      </c>
      <c r="R18" s="2">
        <v>0</v>
      </c>
      <c r="S18" s="2">
        <v>0</v>
      </c>
      <c r="T18" s="2">
        <v>0</v>
      </c>
      <c r="U18" s="2">
        <v>0</v>
      </c>
      <c r="V18" s="2">
        <v>0</v>
      </c>
      <c r="W18" s="2">
        <v>0</v>
      </c>
      <c r="X18" s="2">
        <v>0</v>
      </c>
      <c r="Y18" s="2">
        <v>0</v>
      </c>
      <c r="Z18" s="2">
        <v>0</v>
      </c>
      <c r="AA18" s="2">
        <v>0</v>
      </c>
      <c r="AB18" s="2">
        <v>0</v>
      </c>
      <c r="AC18" s="2">
        <v>0</v>
      </c>
      <c r="AD18" s="2">
        <v>0</v>
      </c>
      <c r="AE18" s="2">
        <v>0</v>
      </c>
      <c r="AF18" s="2">
        <v>0</v>
      </c>
      <c r="AG18" s="2">
        <v>0</v>
      </c>
      <c r="AH18" s="2">
        <v>0</v>
      </c>
      <c r="AI18" s="2">
        <v>0</v>
      </c>
      <c r="AJ18" s="2">
        <v>0</v>
      </c>
      <c r="AK18" s="2">
        <v>0</v>
      </c>
      <c r="AL18" s="2">
        <v>0</v>
      </c>
      <c r="AM18" s="2">
        <v>0</v>
      </c>
      <c r="AN18" s="2">
        <v>0</v>
      </c>
      <c r="AO18" s="2">
        <v>0</v>
      </c>
      <c r="AP18" s="2">
        <v>0</v>
      </c>
      <c r="AQ18" s="2">
        <v>0</v>
      </c>
      <c r="AR18" s="2">
        <v>0</v>
      </c>
      <c r="AS18" s="2">
        <v>0</v>
      </c>
      <c r="AT18" s="2">
        <v>0</v>
      </c>
      <c r="AU18" s="2">
        <v>72</v>
      </c>
      <c r="AV18" s="2">
        <v>11</v>
      </c>
      <c r="AW18" s="2">
        <v>21</v>
      </c>
      <c r="AX18" s="2">
        <v>24</v>
      </c>
      <c r="AY18" s="2">
        <v>17</v>
      </c>
      <c r="AZ18" s="2">
        <v>18</v>
      </c>
      <c r="BA18" s="2">
        <v>23</v>
      </c>
      <c r="BB18" s="15">
        <v>34</v>
      </c>
    </row>
    <row r="19" spans="4:54" x14ac:dyDescent="0.25">
      <c r="D19" s="67" t="s">
        <v>22</v>
      </c>
      <c r="E19" s="10" t="s">
        <v>23</v>
      </c>
      <c r="F19" s="7"/>
      <c r="G19" s="11">
        <v>327</v>
      </c>
      <c r="H19" s="13">
        <v>24</v>
      </c>
      <c r="I19" s="1">
        <v>0</v>
      </c>
      <c r="J19" s="1">
        <v>0</v>
      </c>
      <c r="K19" s="1">
        <v>17</v>
      </c>
      <c r="L19" s="1">
        <v>0</v>
      </c>
      <c r="M19" s="1">
        <v>0</v>
      </c>
      <c r="N19" s="1">
        <v>0</v>
      </c>
      <c r="O19" s="1">
        <v>0</v>
      </c>
      <c r="P19" s="1">
        <v>0</v>
      </c>
      <c r="Q19" s="1">
        <v>0</v>
      </c>
      <c r="R19" s="1">
        <v>13</v>
      </c>
      <c r="S19" s="1">
        <v>10</v>
      </c>
      <c r="T19" s="1">
        <v>54</v>
      </c>
      <c r="U19" s="1">
        <v>47</v>
      </c>
      <c r="V19" s="1">
        <v>9</v>
      </c>
      <c r="W19" s="1">
        <v>0</v>
      </c>
      <c r="X19" s="1">
        <v>0</v>
      </c>
      <c r="Y19" s="1">
        <v>0</v>
      </c>
      <c r="Z19" s="1">
        <v>0</v>
      </c>
      <c r="AA19" s="1">
        <v>0</v>
      </c>
      <c r="AB19" s="1">
        <v>0</v>
      </c>
      <c r="AC19" s="1">
        <v>22</v>
      </c>
      <c r="AD19" s="1">
        <v>28</v>
      </c>
      <c r="AE19" s="1">
        <v>0</v>
      </c>
      <c r="AF19" s="1">
        <v>0</v>
      </c>
      <c r="AG19" s="1">
        <v>10</v>
      </c>
      <c r="AH19" s="1">
        <v>24</v>
      </c>
      <c r="AI19" s="1">
        <v>10</v>
      </c>
      <c r="AJ19" s="1">
        <v>0</v>
      </c>
      <c r="AK19" s="1">
        <v>0</v>
      </c>
      <c r="AL19" s="1">
        <v>0</v>
      </c>
      <c r="AM19" s="1">
        <v>0</v>
      </c>
      <c r="AN19" s="1">
        <v>2</v>
      </c>
      <c r="AO19" s="1">
        <v>18</v>
      </c>
      <c r="AP19" s="1">
        <v>0</v>
      </c>
      <c r="AQ19" s="1">
        <v>0</v>
      </c>
      <c r="AR19" s="1">
        <v>0</v>
      </c>
      <c r="AS19" s="1">
        <v>0</v>
      </c>
      <c r="AT19" s="1">
        <v>0</v>
      </c>
      <c r="AU19" s="1">
        <v>31</v>
      </c>
      <c r="AV19" s="1">
        <v>0</v>
      </c>
      <c r="AW19" s="1">
        <v>0</v>
      </c>
      <c r="AX19" s="1">
        <v>8</v>
      </c>
      <c r="AY19" s="1">
        <v>0</v>
      </c>
      <c r="AZ19" s="1">
        <v>0</v>
      </c>
      <c r="BA19" s="1">
        <v>0</v>
      </c>
      <c r="BB19" s="16">
        <v>0</v>
      </c>
    </row>
    <row r="20" spans="4:54" x14ac:dyDescent="0.25">
      <c r="D20" s="68"/>
      <c r="E20" s="8" t="s">
        <v>24</v>
      </c>
      <c r="F20" s="9"/>
      <c r="G20" s="12">
        <v>54</v>
      </c>
      <c r="H20" s="14">
        <v>0</v>
      </c>
      <c r="I20" s="2">
        <v>0</v>
      </c>
      <c r="J20" s="2">
        <v>0</v>
      </c>
      <c r="K20" s="2">
        <v>0</v>
      </c>
      <c r="L20" s="2">
        <v>0</v>
      </c>
      <c r="M20" s="2">
        <v>0</v>
      </c>
      <c r="N20" s="2">
        <v>0</v>
      </c>
      <c r="O20" s="2">
        <v>0</v>
      </c>
      <c r="P20" s="2">
        <v>0</v>
      </c>
      <c r="Q20" s="2">
        <v>0</v>
      </c>
      <c r="R20" s="2">
        <v>0</v>
      </c>
      <c r="S20" s="2">
        <v>0</v>
      </c>
      <c r="T20" s="2">
        <v>54</v>
      </c>
      <c r="U20" s="2">
        <v>0</v>
      </c>
      <c r="V20" s="2">
        <v>0</v>
      </c>
      <c r="W20" s="2">
        <v>0</v>
      </c>
      <c r="X20" s="2">
        <v>0</v>
      </c>
      <c r="Y20" s="2">
        <v>0</v>
      </c>
      <c r="Z20" s="2">
        <v>0</v>
      </c>
      <c r="AA20" s="2">
        <v>0</v>
      </c>
      <c r="AB20" s="2">
        <v>0</v>
      </c>
      <c r="AC20" s="2">
        <v>0</v>
      </c>
      <c r="AD20" s="2">
        <v>0</v>
      </c>
      <c r="AE20" s="2">
        <v>0</v>
      </c>
      <c r="AF20" s="2">
        <v>0</v>
      </c>
      <c r="AG20" s="2">
        <v>0</v>
      </c>
      <c r="AH20" s="2">
        <v>0</v>
      </c>
      <c r="AI20" s="2">
        <v>0</v>
      </c>
      <c r="AJ20" s="2">
        <v>0</v>
      </c>
      <c r="AK20" s="2">
        <v>0</v>
      </c>
      <c r="AL20" s="2">
        <v>0</v>
      </c>
      <c r="AM20" s="2">
        <v>0</v>
      </c>
      <c r="AN20" s="2">
        <v>0</v>
      </c>
      <c r="AO20" s="2">
        <v>0</v>
      </c>
      <c r="AP20" s="2">
        <v>0</v>
      </c>
      <c r="AQ20" s="2">
        <v>0</v>
      </c>
      <c r="AR20" s="2">
        <v>0</v>
      </c>
      <c r="AS20" s="2">
        <v>0</v>
      </c>
      <c r="AT20" s="2">
        <v>0</v>
      </c>
      <c r="AU20" s="2">
        <v>0</v>
      </c>
      <c r="AV20" s="2">
        <v>0</v>
      </c>
      <c r="AW20" s="2">
        <v>0</v>
      </c>
      <c r="AX20" s="2">
        <v>0</v>
      </c>
      <c r="AY20" s="2">
        <v>0</v>
      </c>
      <c r="AZ20" s="2">
        <v>0</v>
      </c>
      <c r="BA20" s="2">
        <v>0</v>
      </c>
      <c r="BB20" s="15">
        <v>0</v>
      </c>
    </row>
    <row r="21" spans="4:54" x14ac:dyDescent="0.25">
      <c r="D21" s="68"/>
      <c r="E21" s="8" t="s">
        <v>25</v>
      </c>
      <c r="F21" s="9"/>
      <c r="G21" s="12">
        <v>273</v>
      </c>
      <c r="H21" s="14">
        <v>24</v>
      </c>
      <c r="I21" s="2">
        <v>0</v>
      </c>
      <c r="J21" s="2">
        <v>0</v>
      </c>
      <c r="K21" s="2">
        <v>17</v>
      </c>
      <c r="L21" s="2">
        <v>0</v>
      </c>
      <c r="M21" s="2">
        <v>0</v>
      </c>
      <c r="N21" s="2">
        <v>0</v>
      </c>
      <c r="O21" s="2">
        <v>0</v>
      </c>
      <c r="P21" s="2">
        <v>0</v>
      </c>
      <c r="Q21" s="2">
        <v>0</v>
      </c>
      <c r="R21" s="2">
        <v>13</v>
      </c>
      <c r="S21" s="2">
        <v>10</v>
      </c>
      <c r="T21" s="2">
        <v>0</v>
      </c>
      <c r="U21" s="2">
        <v>47</v>
      </c>
      <c r="V21" s="2">
        <v>9</v>
      </c>
      <c r="W21" s="2">
        <v>0</v>
      </c>
      <c r="X21" s="2">
        <v>0</v>
      </c>
      <c r="Y21" s="2">
        <v>0</v>
      </c>
      <c r="Z21" s="2">
        <v>0</v>
      </c>
      <c r="AA21" s="2">
        <v>0</v>
      </c>
      <c r="AB21" s="2">
        <v>0</v>
      </c>
      <c r="AC21" s="2">
        <v>22</v>
      </c>
      <c r="AD21" s="2">
        <v>28</v>
      </c>
      <c r="AE21" s="2">
        <v>0</v>
      </c>
      <c r="AF21" s="2">
        <v>0</v>
      </c>
      <c r="AG21" s="2">
        <v>10</v>
      </c>
      <c r="AH21" s="2">
        <v>24</v>
      </c>
      <c r="AI21" s="2">
        <v>10</v>
      </c>
      <c r="AJ21" s="2">
        <v>0</v>
      </c>
      <c r="AK21" s="2">
        <v>0</v>
      </c>
      <c r="AL21" s="2">
        <v>0</v>
      </c>
      <c r="AM21" s="2">
        <v>0</v>
      </c>
      <c r="AN21" s="2">
        <v>2</v>
      </c>
      <c r="AO21" s="2">
        <v>18</v>
      </c>
      <c r="AP21" s="2">
        <v>0</v>
      </c>
      <c r="AQ21" s="2">
        <v>0</v>
      </c>
      <c r="AR21" s="2">
        <v>0</v>
      </c>
      <c r="AS21" s="2">
        <v>0</v>
      </c>
      <c r="AT21" s="2">
        <v>0</v>
      </c>
      <c r="AU21" s="2">
        <v>31</v>
      </c>
      <c r="AV21" s="2">
        <v>0</v>
      </c>
      <c r="AW21" s="2">
        <v>0</v>
      </c>
      <c r="AX21" s="2">
        <v>8</v>
      </c>
      <c r="AY21" s="2">
        <v>0</v>
      </c>
      <c r="AZ21" s="2">
        <v>0</v>
      </c>
      <c r="BA21" s="2">
        <v>0</v>
      </c>
      <c r="BB21" s="15">
        <v>0</v>
      </c>
    </row>
    <row r="22" spans="4:54" x14ac:dyDescent="0.25">
      <c r="D22" s="68"/>
      <c r="E22" s="8" t="s">
        <v>26</v>
      </c>
      <c r="F22" s="9"/>
      <c r="G22" s="12">
        <v>1023</v>
      </c>
      <c r="H22" s="14">
        <v>28</v>
      </c>
      <c r="I22" s="2">
        <v>17</v>
      </c>
      <c r="J22" s="2">
        <v>9</v>
      </c>
      <c r="K22" s="2">
        <v>13</v>
      </c>
      <c r="L22" s="2">
        <v>8</v>
      </c>
      <c r="M22" s="2">
        <v>9</v>
      </c>
      <c r="N22" s="2">
        <v>26</v>
      </c>
      <c r="O22" s="2">
        <v>45</v>
      </c>
      <c r="P22" s="2">
        <v>24</v>
      </c>
      <c r="Q22" s="2">
        <v>15</v>
      </c>
      <c r="R22" s="2">
        <v>46</v>
      </c>
      <c r="S22" s="2">
        <v>56</v>
      </c>
      <c r="T22" s="2">
        <v>41</v>
      </c>
      <c r="U22" s="2">
        <v>38</v>
      </c>
      <c r="V22" s="2">
        <v>12</v>
      </c>
      <c r="W22" s="2">
        <v>20</v>
      </c>
      <c r="X22" s="2">
        <v>10</v>
      </c>
      <c r="Y22" s="2">
        <v>12</v>
      </c>
      <c r="Z22" s="2">
        <v>10</v>
      </c>
      <c r="AA22" s="2">
        <v>18</v>
      </c>
      <c r="AB22" s="2">
        <v>21</v>
      </c>
      <c r="AC22" s="2">
        <v>32</v>
      </c>
      <c r="AD22" s="2">
        <v>57</v>
      </c>
      <c r="AE22" s="2">
        <v>23</v>
      </c>
      <c r="AF22" s="2">
        <v>26</v>
      </c>
      <c r="AG22" s="2">
        <v>6</v>
      </c>
      <c r="AH22" s="2">
        <v>62</v>
      </c>
      <c r="AI22" s="2">
        <v>47</v>
      </c>
      <c r="AJ22" s="2">
        <v>15</v>
      </c>
      <c r="AK22" s="2">
        <v>10</v>
      </c>
      <c r="AL22" s="2">
        <v>11</v>
      </c>
      <c r="AM22" s="2">
        <v>14</v>
      </c>
      <c r="AN22" s="2">
        <v>13</v>
      </c>
      <c r="AO22" s="2">
        <v>19</v>
      </c>
      <c r="AP22" s="2">
        <v>15</v>
      </c>
      <c r="AQ22" s="2">
        <v>12</v>
      </c>
      <c r="AR22" s="2">
        <v>10</v>
      </c>
      <c r="AS22" s="2">
        <v>13</v>
      </c>
      <c r="AT22" s="2">
        <v>7</v>
      </c>
      <c r="AU22" s="2">
        <v>33</v>
      </c>
      <c r="AV22" s="2">
        <v>11</v>
      </c>
      <c r="AW22" s="2">
        <v>14</v>
      </c>
      <c r="AX22" s="2">
        <v>16</v>
      </c>
      <c r="AY22" s="2">
        <v>17</v>
      </c>
      <c r="AZ22" s="2">
        <v>11</v>
      </c>
      <c r="BA22" s="2">
        <v>23</v>
      </c>
      <c r="BB22" s="15">
        <v>28</v>
      </c>
    </row>
    <row r="23" spans="4:54" x14ac:dyDescent="0.25">
      <c r="D23" s="68"/>
      <c r="E23" s="8" t="s">
        <v>27</v>
      </c>
      <c r="F23" s="9"/>
      <c r="G23" s="12">
        <v>654</v>
      </c>
      <c r="H23" s="14">
        <v>13</v>
      </c>
      <c r="I23" s="2">
        <v>17</v>
      </c>
      <c r="J23" s="2">
        <v>0</v>
      </c>
      <c r="K23" s="2">
        <v>8</v>
      </c>
      <c r="L23" s="2">
        <v>0</v>
      </c>
      <c r="M23" s="2">
        <v>2</v>
      </c>
      <c r="N23" s="2">
        <v>17</v>
      </c>
      <c r="O23" s="2">
        <v>18</v>
      </c>
      <c r="P23" s="2">
        <v>15</v>
      </c>
      <c r="Q23" s="2">
        <v>15</v>
      </c>
      <c r="R23" s="2">
        <v>34</v>
      </c>
      <c r="S23" s="2">
        <v>48</v>
      </c>
      <c r="T23" s="2">
        <v>30</v>
      </c>
      <c r="U23" s="2">
        <v>38</v>
      </c>
      <c r="V23" s="2">
        <v>4</v>
      </c>
      <c r="W23" s="2">
        <v>9</v>
      </c>
      <c r="X23" s="2">
        <v>10</v>
      </c>
      <c r="Y23" s="2">
        <v>0</v>
      </c>
      <c r="Z23" s="2">
        <v>10</v>
      </c>
      <c r="AA23" s="2">
        <v>12</v>
      </c>
      <c r="AB23" s="2">
        <v>4</v>
      </c>
      <c r="AC23" s="2">
        <v>13</v>
      </c>
      <c r="AD23" s="2">
        <v>34</v>
      </c>
      <c r="AE23" s="2">
        <v>23</v>
      </c>
      <c r="AF23" s="2">
        <v>15</v>
      </c>
      <c r="AG23" s="2">
        <v>0</v>
      </c>
      <c r="AH23" s="2">
        <v>53</v>
      </c>
      <c r="AI23" s="2">
        <v>37</v>
      </c>
      <c r="AJ23" s="2">
        <v>6</v>
      </c>
      <c r="AK23" s="2">
        <v>10</v>
      </c>
      <c r="AL23" s="2">
        <v>11</v>
      </c>
      <c r="AM23" s="2">
        <v>6</v>
      </c>
      <c r="AN23" s="2">
        <v>8</v>
      </c>
      <c r="AO23" s="2">
        <v>19</v>
      </c>
      <c r="AP23" s="2">
        <v>7</v>
      </c>
      <c r="AQ23" s="2">
        <v>3</v>
      </c>
      <c r="AR23" s="2">
        <v>10</v>
      </c>
      <c r="AS23" s="2">
        <v>4</v>
      </c>
      <c r="AT23" s="2">
        <v>7</v>
      </c>
      <c r="AU23" s="2">
        <v>20</v>
      </c>
      <c r="AV23" s="2">
        <v>11</v>
      </c>
      <c r="AW23" s="2">
        <v>6</v>
      </c>
      <c r="AX23" s="2">
        <v>8</v>
      </c>
      <c r="AY23" s="2">
        <v>9</v>
      </c>
      <c r="AZ23" s="2">
        <v>11</v>
      </c>
      <c r="BA23" s="2">
        <v>12</v>
      </c>
      <c r="BB23" s="15">
        <v>7</v>
      </c>
    </row>
    <row r="24" spans="4:54" x14ac:dyDescent="0.25">
      <c r="D24" s="68"/>
      <c r="E24" s="8" t="s">
        <v>28</v>
      </c>
      <c r="F24" s="9"/>
      <c r="G24" s="12">
        <v>369</v>
      </c>
      <c r="H24" s="14">
        <v>15</v>
      </c>
      <c r="I24" s="2">
        <v>0</v>
      </c>
      <c r="J24" s="2">
        <v>9</v>
      </c>
      <c r="K24" s="2">
        <v>5</v>
      </c>
      <c r="L24" s="2">
        <v>8</v>
      </c>
      <c r="M24" s="2">
        <v>7</v>
      </c>
      <c r="N24" s="2">
        <v>9</v>
      </c>
      <c r="O24" s="2">
        <v>27</v>
      </c>
      <c r="P24" s="2">
        <v>9</v>
      </c>
      <c r="Q24" s="2">
        <v>0</v>
      </c>
      <c r="R24" s="2">
        <v>12</v>
      </c>
      <c r="S24" s="2">
        <v>8</v>
      </c>
      <c r="T24" s="2">
        <v>11</v>
      </c>
      <c r="U24" s="2">
        <v>0</v>
      </c>
      <c r="V24" s="2">
        <v>8</v>
      </c>
      <c r="W24" s="2">
        <v>11</v>
      </c>
      <c r="X24" s="2">
        <v>0</v>
      </c>
      <c r="Y24" s="2">
        <v>12</v>
      </c>
      <c r="Z24" s="2">
        <v>0</v>
      </c>
      <c r="AA24" s="2">
        <v>6</v>
      </c>
      <c r="AB24" s="2">
        <v>17</v>
      </c>
      <c r="AC24" s="2">
        <v>19</v>
      </c>
      <c r="AD24" s="2">
        <v>23</v>
      </c>
      <c r="AE24" s="2">
        <v>0</v>
      </c>
      <c r="AF24" s="2">
        <v>11</v>
      </c>
      <c r="AG24" s="2">
        <v>6</v>
      </c>
      <c r="AH24" s="2">
        <v>9</v>
      </c>
      <c r="AI24" s="2">
        <v>10</v>
      </c>
      <c r="AJ24" s="2">
        <v>9</v>
      </c>
      <c r="AK24" s="2">
        <v>0</v>
      </c>
      <c r="AL24" s="2">
        <v>0</v>
      </c>
      <c r="AM24" s="2">
        <v>8</v>
      </c>
      <c r="AN24" s="2">
        <v>5</v>
      </c>
      <c r="AO24" s="2">
        <v>0</v>
      </c>
      <c r="AP24" s="2">
        <v>8</v>
      </c>
      <c r="AQ24" s="2">
        <v>9</v>
      </c>
      <c r="AR24" s="2">
        <v>0</v>
      </c>
      <c r="AS24" s="2">
        <v>9</v>
      </c>
      <c r="AT24" s="2">
        <v>0</v>
      </c>
      <c r="AU24" s="2">
        <v>13</v>
      </c>
      <c r="AV24" s="2">
        <v>0</v>
      </c>
      <c r="AW24" s="2">
        <v>8</v>
      </c>
      <c r="AX24" s="2">
        <v>8</v>
      </c>
      <c r="AY24" s="2">
        <v>8</v>
      </c>
      <c r="AZ24" s="2">
        <v>0</v>
      </c>
      <c r="BA24" s="2">
        <v>11</v>
      </c>
      <c r="BB24" s="15">
        <v>21</v>
      </c>
    </row>
    <row r="25" spans="4:54" x14ac:dyDescent="0.25">
      <c r="D25" s="68"/>
      <c r="E25" s="8" t="s">
        <v>29</v>
      </c>
      <c r="F25" s="9"/>
      <c r="G25" s="12">
        <v>146</v>
      </c>
      <c r="H25" s="14">
        <v>12</v>
      </c>
      <c r="I25" s="2">
        <v>0</v>
      </c>
      <c r="J25" s="2">
        <v>12</v>
      </c>
      <c r="K25" s="2">
        <v>0</v>
      </c>
      <c r="L25" s="2">
        <v>0</v>
      </c>
      <c r="M25" s="2">
        <v>9</v>
      </c>
      <c r="N25" s="2">
        <v>0</v>
      </c>
      <c r="O25" s="2">
        <v>0</v>
      </c>
      <c r="P25" s="2">
        <v>0</v>
      </c>
      <c r="Q25" s="2">
        <v>10</v>
      </c>
      <c r="R25" s="2">
        <v>10</v>
      </c>
      <c r="S25" s="2">
        <v>0</v>
      </c>
      <c r="T25" s="2">
        <v>0</v>
      </c>
      <c r="U25" s="2">
        <v>8</v>
      </c>
      <c r="V25" s="2">
        <v>0</v>
      </c>
      <c r="W25" s="2">
        <v>0</v>
      </c>
      <c r="X25" s="2">
        <v>0</v>
      </c>
      <c r="Y25" s="2">
        <v>6</v>
      </c>
      <c r="Z25" s="2">
        <v>0</v>
      </c>
      <c r="AA25" s="2">
        <v>0</v>
      </c>
      <c r="AB25" s="2">
        <v>15</v>
      </c>
      <c r="AC25" s="2">
        <v>0</v>
      </c>
      <c r="AD25" s="2">
        <v>5</v>
      </c>
      <c r="AE25" s="2">
        <v>8</v>
      </c>
      <c r="AF25" s="2">
        <v>0</v>
      </c>
      <c r="AG25" s="2">
        <v>0</v>
      </c>
      <c r="AH25" s="2">
        <v>0</v>
      </c>
      <c r="AI25" s="2">
        <v>7</v>
      </c>
      <c r="AJ25" s="2">
        <v>0</v>
      </c>
      <c r="AK25" s="2">
        <v>3</v>
      </c>
      <c r="AL25" s="2">
        <v>0</v>
      </c>
      <c r="AM25" s="2">
        <v>0</v>
      </c>
      <c r="AN25" s="2">
        <v>0</v>
      </c>
      <c r="AO25" s="2">
        <v>7</v>
      </c>
      <c r="AP25" s="2">
        <v>0</v>
      </c>
      <c r="AQ25" s="2">
        <v>0</v>
      </c>
      <c r="AR25" s="2">
        <v>6</v>
      </c>
      <c r="AS25" s="2">
        <v>0</v>
      </c>
      <c r="AT25" s="2">
        <v>0</v>
      </c>
      <c r="AU25" s="2">
        <v>8</v>
      </c>
      <c r="AV25" s="2">
        <v>0</v>
      </c>
      <c r="AW25" s="2">
        <v>7</v>
      </c>
      <c r="AX25" s="2">
        <v>0</v>
      </c>
      <c r="AY25" s="2">
        <v>0</v>
      </c>
      <c r="AZ25" s="2">
        <v>7</v>
      </c>
      <c r="BA25" s="2">
        <v>0</v>
      </c>
      <c r="BB25" s="15">
        <v>6</v>
      </c>
    </row>
    <row r="26" spans="4:54" x14ac:dyDescent="0.25">
      <c r="D26" s="67" t="s">
        <v>30</v>
      </c>
      <c r="E26" s="10" t="s">
        <v>31</v>
      </c>
      <c r="F26" s="7"/>
      <c r="G26" s="11">
        <v>750</v>
      </c>
      <c r="H26" s="13">
        <v>38</v>
      </c>
      <c r="I26" s="1">
        <v>7</v>
      </c>
      <c r="J26" s="1">
        <v>10</v>
      </c>
      <c r="K26" s="1">
        <v>15</v>
      </c>
      <c r="L26" s="1">
        <v>5</v>
      </c>
      <c r="M26" s="1">
        <v>14</v>
      </c>
      <c r="N26" s="1">
        <v>11</v>
      </c>
      <c r="O26" s="1">
        <v>21</v>
      </c>
      <c r="P26" s="1">
        <v>13</v>
      </c>
      <c r="Q26" s="1">
        <v>12</v>
      </c>
      <c r="R26" s="1">
        <v>28</v>
      </c>
      <c r="S26" s="1">
        <v>36</v>
      </c>
      <c r="T26" s="1">
        <v>55</v>
      </c>
      <c r="U26" s="1">
        <v>42</v>
      </c>
      <c r="V26" s="1">
        <v>14</v>
      </c>
      <c r="W26" s="1">
        <v>6</v>
      </c>
      <c r="X26" s="1">
        <v>4</v>
      </c>
      <c r="Y26" s="1">
        <v>7</v>
      </c>
      <c r="Z26" s="1">
        <v>5</v>
      </c>
      <c r="AA26" s="1">
        <v>8</v>
      </c>
      <c r="AB26" s="1">
        <v>18</v>
      </c>
      <c r="AC26" s="1">
        <v>22</v>
      </c>
      <c r="AD26" s="1">
        <v>51</v>
      </c>
      <c r="AE26" s="1">
        <v>12</v>
      </c>
      <c r="AF26" s="1">
        <v>11</v>
      </c>
      <c r="AG26" s="1">
        <v>7</v>
      </c>
      <c r="AH26" s="1">
        <v>47</v>
      </c>
      <c r="AI26" s="1">
        <v>35</v>
      </c>
      <c r="AJ26" s="1">
        <v>6</v>
      </c>
      <c r="AK26" s="1">
        <v>2</v>
      </c>
      <c r="AL26" s="1">
        <v>4</v>
      </c>
      <c r="AM26" s="1">
        <v>6</v>
      </c>
      <c r="AN26" s="1">
        <v>7</v>
      </c>
      <c r="AO26" s="1">
        <v>23</v>
      </c>
      <c r="AP26" s="1">
        <v>9</v>
      </c>
      <c r="AQ26" s="1">
        <v>8</v>
      </c>
      <c r="AR26" s="1">
        <v>10</v>
      </c>
      <c r="AS26" s="1">
        <v>8</v>
      </c>
      <c r="AT26" s="1">
        <v>7</v>
      </c>
      <c r="AU26" s="1">
        <v>32</v>
      </c>
      <c r="AV26" s="1">
        <v>3</v>
      </c>
      <c r="AW26" s="1">
        <v>12</v>
      </c>
      <c r="AX26" s="1">
        <v>9</v>
      </c>
      <c r="AY26" s="1">
        <v>8</v>
      </c>
      <c r="AZ26" s="1">
        <v>9</v>
      </c>
      <c r="BA26" s="1">
        <v>13</v>
      </c>
      <c r="BB26" s="16">
        <v>20</v>
      </c>
    </row>
    <row r="27" spans="4:54" x14ac:dyDescent="0.25">
      <c r="D27" s="68"/>
      <c r="E27" s="8" t="s">
        <v>32</v>
      </c>
      <c r="F27" s="9"/>
      <c r="G27" s="12">
        <v>746</v>
      </c>
      <c r="H27" s="14">
        <v>26</v>
      </c>
      <c r="I27" s="2">
        <v>10</v>
      </c>
      <c r="J27" s="2">
        <v>11</v>
      </c>
      <c r="K27" s="2">
        <v>15</v>
      </c>
      <c r="L27" s="2">
        <v>3</v>
      </c>
      <c r="M27" s="2">
        <v>4</v>
      </c>
      <c r="N27" s="2">
        <v>15</v>
      </c>
      <c r="O27" s="2">
        <v>24</v>
      </c>
      <c r="P27" s="2">
        <v>11</v>
      </c>
      <c r="Q27" s="2">
        <v>13</v>
      </c>
      <c r="R27" s="2">
        <v>41</v>
      </c>
      <c r="S27" s="2">
        <v>30</v>
      </c>
      <c r="T27" s="2">
        <v>40</v>
      </c>
      <c r="U27" s="2">
        <v>51</v>
      </c>
      <c r="V27" s="2">
        <v>7</v>
      </c>
      <c r="W27" s="2">
        <v>14</v>
      </c>
      <c r="X27" s="2">
        <v>6</v>
      </c>
      <c r="Y27" s="2">
        <v>11</v>
      </c>
      <c r="Z27" s="2">
        <v>5</v>
      </c>
      <c r="AA27" s="2">
        <v>10</v>
      </c>
      <c r="AB27" s="2">
        <v>18</v>
      </c>
      <c r="AC27" s="2">
        <v>32</v>
      </c>
      <c r="AD27" s="2">
        <v>39</v>
      </c>
      <c r="AE27" s="2">
        <v>19</v>
      </c>
      <c r="AF27" s="2">
        <v>15</v>
      </c>
      <c r="AG27" s="2">
        <v>9</v>
      </c>
      <c r="AH27" s="2">
        <v>39</v>
      </c>
      <c r="AI27" s="2">
        <v>29</v>
      </c>
      <c r="AJ27" s="2">
        <v>9</v>
      </c>
      <c r="AK27" s="2">
        <v>11</v>
      </c>
      <c r="AL27" s="2">
        <v>7</v>
      </c>
      <c r="AM27" s="2">
        <v>8</v>
      </c>
      <c r="AN27" s="2">
        <v>8</v>
      </c>
      <c r="AO27" s="2">
        <v>21</v>
      </c>
      <c r="AP27" s="2">
        <v>6</v>
      </c>
      <c r="AQ27" s="2">
        <v>4</v>
      </c>
      <c r="AR27" s="2">
        <v>6</v>
      </c>
      <c r="AS27" s="2">
        <v>5</v>
      </c>
      <c r="AT27" s="2">
        <v>0</v>
      </c>
      <c r="AU27" s="2">
        <v>40</v>
      </c>
      <c r="AV27" s="2">
        <v>8</v>
      </c>
      <c r="AW27" s="2">
        <v>9</v>
      </c>
      <c r="AX27" s="2">
        <v>15</v>
      </c>
      <c r="AY27" s="2">
        <v>9</v>
      </c>
      <c r="AZ27" s="2">
        <v>9</v>
      </c>
      <c r="BA27" s="2">
        <v>10</v>
      </c>
      <c r="BB27" s="15">
        <v>14</v>
      </c>
    </row>
    <row r="28" spans="4:54" x14ac:dyDescent="0.25">
      <c r="D28" s="67" t="s">
        <v>33</v>
      </c>
      <c r="E28" s="10" t="s">
        <v>34</v>
      </c>
      <c r="F28" s="7"/>
      <c r="G28" s="11">
        <v>1182</v>
      </c>
      <c r="H28" s="13">
        <v>54</v>
      </c>
      <c r="I28" s="1">
        <v>10</v>
      </c>
      <c r="J28" s="1">
        <v>19</v>
      </c>
      <c r="K28" s="1">
        <v>21</v>
      </c>
      <c r="L28" s="1">
        <v>7</v>
      </c>
      <c r="M28" s="1">
        <v>16</v>
      </c>
      <c r="N28" s="1">
        <v>23</v>
      </c>
      <c r="O28" s="1">
        <v>38</v>
      </c>
      <c r="P28" s="1">
        <v>15</v>
      </c>
      <c r="Q28" s="1">
        <v>19</v>
      </c>
      <c r="R28" s="1">
        <v>59</v>
      </c>
      <c r="S28" s="1">
        <v>54</v>
      </c>
      <c r="T28" s="1">
        <v>77</v>
      </c>
      <c r="U28" s="1">
        <v>61</v>
      </c>
      <c r="V28" s="1">
        <v>18</v>
      </c>
      <c r="W28" s="1">
        <v>17</v>
      </c>
      <c r="X28" s="1">
        <v>9</v>
      </c>
      <c r="Y28" s="1">
        <v>17</v>
      </c>
      <c r="Z28" s="1">
        <v>10</v>
      </c>
      <c r="AA28" s="1">
        <v>18</v>
      </c>
      <c r="AB28" s="1">
        <v>31</v>
      </c>
      <c r="AC28" s="1">
        <v>42</v>
      </c>
      <c r="AD28" s="1">
        <v>72</v>
      </c>
      <c r="AE28" s="1">
        <v>20</v>
      </c>
      <c r="AF28" s="1">
        <v>17</v>
      </c>
      <c r="AG28" s="1">
        <v>14</v>
      </c>
      <c r="AH28" s="1">
        <v>65</v>
      </c>
      <c r="AI28" s="1">
        <v>35</v>
      </c>
      <c r="AJ28" s="1">
        <v>13</v>
      </c>
      <c r="AK28" s="1">
        <v>12</v>
      </c>
      <c r="AL28" s="1">
        <v>11</v>
      </c>
      <c r="AM28" s="1">
        <v>12</v>
      </c>
      <c r="AN28" s="1">
        <v>11</v>
      </c>
      <c r="AO28" s="1">
        <v>32</v>
      </c>
      <c r="AP28" s="1">
        <v>12</v>
      </c>
      <c r="AQ28" s="1">
        <v>12</v>
      </c>
      <c r="AR28" s="1">
        <v>15</v>
      </c>
      <c r="AS28" s="1">
        <v>11</v>
      </c>
      <c r="AT28" s="1">
        <v>4</v>
      </c>
      <c r="AU28" s="1">
        <v>60</v>
      </c>
      <c r="AV28" s="1">
        <v>11</v>
      </c>
      <c r="AW28" s="1">
        <v>14</v>
      </c>
      <c r="AX28" s="1">
        <v>19</v>
      </c>
      <c r="AY28" s="1">
        <v>17</v>
      </c>
      <c r="AZ28" s="1">
        <v>16</v>
      </c>
      <c r="BA28" s="1">
        <v>12</v>
      </c>
      <c r="BB28" s="16">
        <v>30</v>
      </c>
    </row>
    <row r="29" spans="4:54" x14ac:dyDescent="0.25">
      <c r="D29" s="68"/>
      <c r="E29" s="8" t="s">
        <v>35</v>
      </c>
      <c r="F29" s="9"/>
      <c r="G29" s="12">
        <v>137</v>
      </c>
      <c r="H29" s="14">
        <v>3</v>
      </c>
      <c r="I29" s="2">
        <v>4</v>
      </c>
      <c r="J29" s="2">
        <v>2</v>
      </c>
      <c r="K29" s="2">
        <v>4</v>
      </c>
      <c r="L29" s="2">
        <v>1</v>
      </c>
      <c r="M29" s="2">
        <v>2</v>
      </c>
      <c r="N29" s="2">
        <v>2</v>
      </c>
      <c r="O29" s="2">
        <v>4</v>
      </c>
      <c r="P29" s="2">
        <v>2</v>
      </c>
      <c r="Q29" s="2">
        <v>0</v>
      </c>
      <c r="R29" s="2">
        <v>5</v>
      </c>
      <c r="S29" s="2">
        <v>6</v>
      </c>
      <c r="T29" s="2">
        <v>6</v>
      </c>
      <c r="U29" s="2">
        <v>17</v>
      </c>
      <c r="V29" s="2">
        <v>3</v>
      </c>
      <c r="W29" s="2">
        <v>1</v>
      </c>
      <c r="X29" s="2">
        <v>0</v>
      </c>
      <c r="Y29" s="2">
        <v>0</v>
      </c>
      <c r="Z29" s="2">
        <v>0</v>
      </c>
      <c r="AA29" s="2">
        <v>0</v>
      </c>
      <c r="AB29" s="2">
        <v>1</v>
      </c>
      <c r="AC29" s="2">
        <v>4</v>
      </c>
      <c r="AD29" s="2">
        <v>9</v>
      </c>
      <c r="AE29" s="2">
        <v>3</v>
      </c>
      <c r="AF29" s="2">
        <v>4</v>
      </c>
      <c r="AG29" s="2">
        <v>2</v>
      </c>
      <c r="AH29" s="2">
        <v>6</v>
      </c>
      <c r="AI29" s="2">
        <v>8</v>
      </c>
      <c r="AJ29" s="2">
        <v>1</v>
      </c>
      <c r="AK29" s="2">
        <v>0</v>
      </c>
      <c r="AL29" s="2">
        <v>0</v>
      </c>
      <c r="AM29" s="2">
        <v>2</v>
      </c>
      <c r="AN29" s="2">
        <v>1</v>
      </c>
      <c r="AO29" s="2">
        <v>7</v>
      </c>
      <c r="AP29" s="2">
        <v>2</v>
      </c>
      <c r="AQ29" s="2">
        <v>0</v>
      </c>
      <c r="AR29" s="2">
        <v>1</v>
      </c>
      <c r="AS29" s="2">
        <v>2</v>
      </c>
      <c r="AT29" s="2">
        <v>3</v>
      </c>
      <c r="AU29" s="2">
        <v>5</v>
      </c>
      <c r="AV29" s="2">
        <v>0</v>
      </c>
      <c r="AW29" s="2">
        <v>4</v>
      </c>
      <c r="AX29" s="2">
        <v>4</v>
      </c>
      <c r="AY29" s="2">
        <v>0</v>
      </c>
      <c r="AZ29" s="2">
        <v>1</v>
      </c>
      <c r="BA29" s="2">
        <v>4</v>
      </c>
      <c r="BB29" s="15">
        <v>1</v>
      </c>
    </row>
    <row r="30" spans="4:54" x14ac:dyDescent="0.25">
      <c r="D30" s="68"/>
      <c r="E30" s="8" t="s">
        <v>36</v>
      </c>
      <c r="F30" s="9"/>
      <c r="G30" s="12">
        <v>129</v>
      </c>
      <c r="H30" s="14">
        <v>4</v>
      </c>
      <c r="I30" s="2">
        <v>2</v>
      </c>
      <c r="J30" s="2">
        <v>0</v>
      </c>
      <c r="K30" s="2">
        <v>5</v>
      </c>
      <c r="L30" s="2">
        <v>0</v>
      </c>
      <c r="M30" s="2">
        <v>0</v>
      </c>
      <c r="N30" s="2">
        <v>1</v>
      </c>
      <c r="O30" s="2">
        <v>2</v>
      </c>
      <c r="P30" s="2">
        <v>2</v>
      </c>
      <c r="Q30" s="2">
        <v>5</v>
      </c>
      <c r="R30" s="2">
        <v>4</v>
      </c>
      <c r="S30" s="2">
        <v>5</v>
      </c>
      <c r="T30" s="2">
        <v>10</v>
      </c>
      <c r="U30" s="2">
        <v>14</v>
      </c>
      <c r="V30" s="2">
        <v>0</v>
      </c>
      <c r="W30" s="2">
        <v>0</v>
      </c>
      <c r="X30" s="2">
        <v>0</v>
      </c>
      <c r="Y30" s="2">
        <v>0</v>
      </c>
      <c r="Z30" s="2">
        <v>0</v>
      </c>
      <c r="AA30" s="2">
        <v>0</v>
      </c>
      <c r="AB30" s="2">
        <v>3</v>
      </c>
      <c r="AC30" s="2">
        <v>5</v>
      </c>
      <c r="AD30" s="2">
        <v>4</v>
      </c>
      <c r="AE30" s="2">
        <v>8</v>
      </c>
      <c r="AF30" s="2">
        <v>4</v>
      </c>
      <c r="AG30" s="2">
        <v>0</v>
      </c>
      <c r="AH30" s="2">
        <v>13</v>
      </c>
      <c r="AI30" s="2">
        <v>16</v>
      </c>
      <c r="AJ30" s="2">
        <v>1</v>
      </c>
      <c r="AK30" s="2">
        <v>1</v>
      </c>
      <c r="AL30" s="2">
        <v>0</v>
      </c>
      <c r="AM30" s="2">
        <v>0</v>
      </c>
      <c r="AN30" s="2">
        <v>1</v>
      </c>
      <c r="AO30" s="2">
        <v>5</v>
      </c>
      <c r="AP30" s="2">
        <v>0</v>
      </c>
      <c r="AQ30" s="2">
        <v>0</v>
      </c>
      <c r="AR30" s="2">
        <v>0</v>
      </c>
      <c r="AS30" s="2">
        <v>0</v>
      </c>
      <c r="AT30" s="2">
        <v>0</v>
      </c>
      <c r="AU30" s="2">
        <v>4</v>
      </c>
      <c r="AV30" s="2">
        <v>0</v>
      </c>
      <c r="AW30" s="2">
        <v>3</v>
      </c>
      <c r="AX30" s="2">
        <v>0</v>
      </c>
      <c r="AY30" s="2">
        <v>0</v>
      </c>
      <c r="AZ30" s="2">
        <v>0</v>
      </c>
      <c r="BA30" s="2">
        <v>5</v>
      </c>
      <c r="BB30" s="15">
        <v>2</v>
      </c>
    </row>
    <row r="31" spans="4:54" x14ac:dyDescent="0.25">
      <c r="D31" s="68"/>
      <c r="E31" s="8" t="s">
        <v>37</v>
      </c>
      <c r="F31" s="9"/>
      <c r="G31" s="12">
        <v>5</v>
      </c>
      <c r="H31" s="14">
        <v>0</v>
      </c>
      <c r="I31" s="2">
        <v>0</v>
      </c>
      <c r="J31" s="2">
        <v>0</v>
      </c>
      <c r="K31" s="2">
        <v>0</v>
      </c>
      <c r="L31" s="2">
        <v>0</v>
      </c>
      <c r="M31" s="2">
        <v>0</v>
      </c>
      <c r="N31" s="2">
        <v>0</v>
      </c>
      <c r="O31" s="2">
        <v>0</v>
      </c>
      <c r="P31" s="2">
        <v>1</v>
      </c>
      <c r="Q31" s="2">
        <v>0</v>
      </c>
      <c r="R31" s="2">
        <v>0</v>
      </c>
      <c r="S31" s="2">
        <v>0</v>
      </c>
      <c r="T31" s="2">
        <v>1</v>
      </c>
      <c r="U31" s="2">
        <v>0</v>
      </c>
      <c r="V31" s="2">
        <v>0</v>
      </c>
      <c r="W31" s="2">
        <v>0</v>
      </c>
      <c r="X31" s="2">
        <v>0</v>
      </c>
      <c r="Y31" s="2">
        <v>0</v>
      </c>
      <c r="Z31" s="2">
        <v>0</v>
      </c>
      <c r="AA31" s="2">
        <v>0</v>
      </c>
      <c r="AB31" s="2">
        <v>0</v>
      </c>
      <c r="AC31" s="2">
        <v>1</v>
      </c>
      <c r="AD31" s="2">
        <v>1</v>
      </c>
      <c r="AE31" s="2">
        <v>0</v>
      </c>
      <c r="AF31" s="2">
        <v>0</v>
      </c>
      <c r="AG31" s="2">
        <v>0</v>
      </c>
      <c r="AH31" s="2">
        <v>0</v>
      </c>
      <c r="AI31" s="2">
        <v>1</v>
      </c>
      <c r="AJ31" s="2">
        <v>0</v>
      </c>
      <c r="AK31" s="2">
        <v>0</v>
      </c>
      <c r="AL31" s="2">
        <v>0</v>
      </c>
      <c r="AM31" s="2">
        <v>0</v>
      </c>
      <c r="AN31" s="2">
        <v>0</v>
      </c>
      <c r="AO31" s="2">
        <v>0</v>
      </c>
      <c r="AP31" s="2">
        <v>0</v>
      </c>
      <c r="AQ31" s="2">
        <v>0</v>
      </c>
      <c r="AR31" s="2">
        <v>0</v>
      </c>
      <c r="AS31" s="2">
        <v>0</v>
      </c>
      <c r="AT31" s="2">
        <v>0</v>
      </c>
      <c r="AU31" s="2">
        <v>0</v>
      </c>
      <c r="AV31" s="2">
        <v>0</v>
      </c>
      <c r="AW31" s="2">
        <v>0</v>
      </c>
      <c r="AX31" s="2">
        <v>0</v>
      </c>
      <c r="AY31" s="2">
        <v>0</v>
      </c>
      <c r="AZ31" s="2">
        <v>0</v>
      </c>
      <c r="BA31" s="2">
        <v>0</v>
      </c>
      <c r="BB31" s="15">
        <v>0</v>
      </c>
    </row>
    <row r="32" spans="4:54" x14ac:dyDescent="0.25">
      <c r="D32" s="68"/>
      <c r="E32" s="8" t="s">
        <v>38</v>
      </c>
      <c r="F32" s="9"/>
      <c r="G32" s="12">
        <v>43</v>
      </c>
      <c r="H32" s="14">
        <v>3</v>
      </c>
      <c r="I32" s="2">
        <v>1</v>
      </c>
      <c r="J32" s="2">
        <v>0</v>
      </c>
      <c r="K32" s="2">
        <v>0</v>
      </c>
      <c r="L32" s="2">
        <v>0</v>
      </c>
      <c r="M32" s="2">
        <v>0</v>
      </c>
      <c r="N32" s="2">
        <v>0</v>
      </c>
      <c r="O32" s="2">
        <v>1</v>
      </c>
      <c r="P32" s="2">
        <v>4</v>
      </c>
      <c r="Q32" s="2">
        <v>1</v>
      </c>
      <c r="R32" s="2">
        <v>1</v>
      </c>
      <c r="S32" s="2">
        <v>1</v>
      </c>
      <c r="T32" s="2">
        <v>1</v>
      </c>
      <c r="U32" s="2">
        <v>1</v>
      </c>
      <c r="V32" s="2">
        <v>0</v>
      </c>
      <c r="W32" s="2">
        <v>2</v>
      </c>
      <c r="X32" s="2">
        <v>1</v>
      </c>
      <c r="Y32" s="2">
        <v>1</v>
      </c>
      <c r="Z32" s="2">
        <v>0</v>
      </c>
      <c r="AA32" s="2">
        <v>0</v>
      </c>
      <c r="AB32" s="2">
        <v>1</v>
      </c>
      <c r="AC32" s="2">
        <v>2</v>
      </c>
      <c r="AD32" s="2">
        <v>4</v>
      </c>
      <c r="AE32" s="2">
        <v>0</v>
      </c>
      <c r="AF32" s="2">
        <v>1</v>
      </c>
      <c r="AG32" s="2">
        <v>0</v>
      </c>
      <c r="AH32" s="2">
        <v>2</v>
      </c>
      <c r="AI32" s="2">
        <v>4</v>
      </c>
      <c r="AJ32" s="2">
        <v>0</v>
      </c>
      <c r="AK32" s="2">
        <v>0</v>
      </c>
      <c r="AL32" s="2">
        <v>0</v>
      </c>
      <c r="AM32" s="2">
        <v>0</v>
      </c>
      <c r="AN32" s="2">
        <v>2</v>
      </c>
      <c r="AO32" s="2">
        <v>0</v>
      </c>
      <c r="AP32" s="2">
        <v>1</v>
      </c>
      <c r="AQ32" s="2">
        <v>0</v>
      </c>
      <c r="AR32" s="2">
        <v>0</v>
      </c>
      <c r="AS32" s="2">
        <v>0</v>
      </c>
      <c r="AT32" s="2">
        <v>0</v>
      </c>
      <c r="AU32" s="2">
        <v>3</v>
      </c>
      <c r="AV32" s="2">
        <v>0</v>
      </c>
      <c r="AW32" s="2">
        <v>0</v>
      </c>
      <c r="AX32" s="2">
        <v>1</v>
      </c>
      <c r="AY32" s="2">
        <v>0</v>
      </c>
      <c r="AZ32" s="2">
        <v>1</v>
      </c>
      <c r="BA32" s="2">
        <v>2</v>
      </c>
      <c r="BB32" s="15">
        <v>1</v>
      </c>
    </row>
    <row r="33" spans="4:54" x14ac:dyDescent="0.25">
      <c r="D33" s="68"/>
      <c r="E33" s="8" t="s">
        <v>39</v>
      </c>
      <c r="F33" s="9"/>
      <c r="G33" s="12">
        <v>0</v>
      </c>
      <c r="H33" s="14">
        <v>0</v>
      </c>
      <c r="I33" s="2">
        <v>0</v>
      </c>
      <c r="J33" s="2">
        <v>0</v>
      </c>
      <c r="K33" s="2">
        <v>0</v>
      </c>
      <c r="L33" s="2">
        <v>0</v>
      </c>
      <c r="M33" s="2">
        <v>0</v>
      </c>
      <c r="N33" s="2">
        <v>0</v>
      </c>
      <c r="O33" s="2">
        <v>0</v>
      </c>
      <c r="P33" s="2">
        <v>0</v>
      </c>
      <c r="Q33" s="2">
        <v>0</v>
      </c>
      <c r="R33" s="2">
        <v>0</v>
      </c>
      <c r="S33" s="2">
        <v>0</v>
      </c>
      <c r="T33" s="2">
        <v>0</v>
      </c>
      <c r="U33" s="2">
        <v>0</v>
      </c>
      <c r="V33" s="2">
        <v>0</v>
      </c>
      <c r="W33" s="2">
        <v>0</v>
      </c>
      <c r="X33" s="2">
        <v>0</v>
      </c>
      <c r="Y33" s="2">
        <v>0</v>
      </c>
      <c r="Z33" s="2">
        <v>0</v>
      </c>
      <c r="AA33" s="2">
        <v>0</v>
      </c>
      <c r="AB33" s="2">
        <v>0</v>
      </c>
      <c r="AC33" s="2">
        <v>0</v>
      </c>
      <c r="AD33" s="2">
        <v>0</v>
      </c>
      <c r="AE33" s="2">
        <v>0</v>
      </c>
      <c r="AF33" s="2">
        <v>0</v>
      </c>
      <c r="AG33" s="2">
        <v>0</v>
      </c>
      <c r="AH33" s="2">
        <v>0</v>
      </c>
      <c r="AI33" s="2">
        <v>0</v>
      </c>
      <c r="AJ33" s="2">
        <v>0</v>
      </c>
      <c r="AK33" s="2">
        <v>0</v>
      </c>
      <c r="AL33" s="2">
        <v>0</v>
      </c>
      <c r="AM33" s="2">
        <v>0</v>
      </c>
      <c r="AN33" s="2">
        <v>0</v>
      </c>
      <c r="AO33" s="2">
        <v>0</v>
      </c>
      <c r="AP33" s="2">
        <v>0</v>
      </c>
      <c r="AQ33" s="2">
        <v>0</v>
      </c>
      <c r="AR33" s="2">
        <v>0</v>
      </c>
      <c r="AS33" s="2">
        <v>0</v>
      </c>
      <c r="AT33" s="2">
        <v>0</v>
      </c>
      <c r="AU33" s="2">
        <v>0</v>
      </c>
      <c r="AV33" s="2">
        <v>0</v>
      </c>
      <c r="AW33" s="2">
        <v>0</v>
      </c>
      <c r="AX33" s="2">
        <v>0</v>
      </c>
      <c r="AY33" s="2">
        <v>0</v>
      </c>
      <c r="AZ33" s="2">
        <v>0</v>
      </c>
      <c r="BA33" s="2">
        <v>0</v>
      </c>
      <c r="BB33" s="15">
        <v>0</v>
      </c>
    </row>
    <row r="34" spans="4:54" x14ac:dyDescent="0.25">
      <c r="D34" s="67" t="s">
        <v>40</v>
      </c>
      <c r="E34" s="10" t="s">
        <v>41</v>
      </c>
      <c r="F34" s="7"/>
      <c r="G34" s="11">
        <v>750</v>
      </c>
      <c r="H34" s="13">
        <v>38</v>
      </c>
      <c r="I34" s="1">
        <v>7</v>
      </c>
      <c r="J34" s="1">
        <v>10</v>
      </c>
      <c r="K34" s="1">
        <v>15</v>
      </c>
      <c r="L34" s="1">
        <v>5</v>
      </c>
      <c r="M34" s="1">
        <v>14</v>
      </c>
      <c r="N34" s="1">
        <v>11</v>
      </c>
      <c r="O34" s="1">
        <v>21</v>
      </c>
      <c r="P34" s="1">
        <v>13</v>
      </c>
      <c r="Q34" s="1">
        <v>12</v>
      </c>
      <c r="R34" s="1">
        <v>28</v>
      </c>
      <c r="S34" s="1">
        <v>36</v>
      </c>
      <c r="T34" s="1">
        <v>55</v>
      </c>
      <c r="U34" s="1">
        <v>42</v>
      </c>
      <c r="V34" s="1">
        <v>14</v>
      </c>
      <c r="W34" s="1">
        <v>6</v>
      </c>
      <c r="X34" s="1">
        <v>4</v>
      </c>
      <c r="Y34" s="1">
        <v>7</v>
      </c>
      <c r="Z34" s="1">
        <v>5</v>
      </c>
      <c r="AA34" s="1">
        <v>8</v>
      </c>
      <c r="AB34" s="1">
        <v>18</v>
      </c>
      <c r="AC34" s="1">
        <v>22</v>
      </c>
      <c r="AD34" s="1">
        <v>51</v>
      </c>
      <c r="AE34" s="1">
        <v>12</v>
      </c>
      <c r="AF34" s="1">
        <v>11</v>
      </c>
      <c r="AG34" s="1">
        <v>7</v>
      </c>
      <c r="AH34" s="1">
        <v>47</v>
      </c>
      <c r="AI34" s="1">
        <v>35</v>
      </c>
      <c r="AJ34" s="1">
        <v>6</v>
      </c>
      <c r="AK34" s="1">
        <v>2</v>
      </c>
      <c r="AL34" s="1">
        <v>4</v>
      </c>
      <c r="AM34" s="1">
        <v>6</v>
      </c>
      <c r="AN34" s="1">
        <v>7</v>
      </c>
      <c r="AO34" s="1">
        <v>23</v>
      </c>
      <c r="AP34" s="1">
        <v>9</v>
      </c>
      <c r="AQ34" s="1">
        <v>8</v>
      </c>
      <c r="AR34" s="1">
        <v>10</v>
      </c>
      <c r="AS34" s="1">
        <v>8</v>
      </c>
      <c r="AT34" s="1">
        <v>7</v>
      </c>
      <c r="AU34" s="1">
        <v>32</v>
      </c>
      <c r="AV34" s="1">
        <v>3</v>
      </c>
      <c r="AW34" s="1">
        <v>12</v>
      </c>
      <c r="AX34" s="1">
        <v>9</v>
      </c>
      <c r="AY34" s="1">
        <v>8</v>
      </c>
      <c r="AZ34" s="1">
        <v>9</v>
      </c>
      <c r="BA34" s="1">
        <v>13</v>
      </c>
      <c r="BB34" s="16">
        <v>20</v>
      </c>
    </row>
    <row r="35" spans="4:54" x14ac:dyDescent="0.25">
      <c r="D35" s="68"/>
      <c r="E35" s="8" t="s">
        <v>34</v>
      </c>
      <c r="F35" s="9"/>
      <c r="G35" s="12">
        <v>588</v>
      </c>
      <c r="H35" s="14">
        <v>31</v>
      </c>
      <c r="I35" s="2">
        <v>4</v>
      </c>
      <c r="J35" s="2">
        <v>9</v>
      </c>
      <c r="K35" s="2">
        <v>13</v>
      </c>
      <c r="L35" s="2">
        <v>4</v>
      </c>
      <c r="M35" s="2">
        <v>12</v>
      </c>
      <c r="N35" s="2">
        <v>9</v>
      </c>
      <c r="O35" s="2">
        <v>15</v>
      </c>
      <c r="P35" s="2">
        <v>9</v>
      </c>
      <c r="Q35" s="2">
        <v>9</v>
      </c>
      <c r="R35" s="2">
        <v>23</v>
      </c>
      <c r="S35" s="2">
        <v>31</v>
      </c>
      <c r="T35" s="2">
        <v>46</v>
      </c>
      <c r="U35" s="2">
        <v>31</v>
      </c>
      <c r="V35" s="2">
        <v>13</v>
      </c>
      <c r="W35" s="2">
        <v>5</v>
      </c>
      <c r="X35" s="2">
        <v>3</v>
      </c>
      <c r="Y35" s="2">
        <v>7</v>
      </c>
      <c r="Z35" s="2">
        <v>5</v>
      </c>
      <c r="AA35" s="2">
        <v>8</v>
      </c>
      <c r="AB35" s="2">
        <v>16</v>
      </c>
      <c r="AC35" s="2">
        <v>17</v>
      </c>
      <c r="AD35" s="2">
        <v>39</v>
      </c>
      <c r="AE35" s="2">
        <v>5</v>
      </c>
      <c r="AF35" s="2">
        <v>6</v>
      </c>
      <c r="AG35" s="2">
        <v>7</v>
      </c>
      <c r="AH35" s="2">
        <v>35</v>
      </c>
      <c r="AI35" s="2">
        <v>18</v>
      </c>
      <c r="AJ35" s="2">
        <v>4</v>
      </c>
      <c r="AK35" s="2">
        <v>2</v>
      </c>
      <c r="AL35" s="2">
        <v>4</v>
      </c>
      <c r="AM35" s="2">
        <v>6</v>
      </c>
      <c r="AN35" s="2">
        <v>5</v>
      </c>
      <c r="AO35" s="2">
        <v>15</v>
      </c>
      <c r="AP35" s="2">
        <v>7</v>
      </c>
      <c r="AQ35" s="2">
        <v>8</v>
      </c>
      <c r="AR35" s="2">
        <v>9</v>
      </c>
      <c r="AS35" s="2">
        <v>7</v>
      </c>
      <c r="AT35" s="2">
        <v>4</v>
      </c>
      <c r="AU35" s="2">
        <v>26</v>
      </c>
      <c r="AV35" s="2">
        <v>3</v>
      </c>
      <c r="AW35" s="2">
        <v>9</v>
      </c>
      <c r="AX35" s="2">
        <v>6</v>
      </c>
      <c r="AY35" s="2">
        <v>8</v>
      </c>
      <c r="AZ35" s="2">
        <v>9</v>
      </c>
      <c r="BA35" s="2">
        <v>7</v>
      </c>
      <c r="BB35" s="15">
        <v>19</v>
      </c>
    </row>
    <row r="36" spans="4:54" x14ac:dyDescent="0.25">
      <c r="D36" s="68"/>
      <c r="E36" s="8" t="s">
        <v>35</v>
      </c>
      <c r="F36" s="9"/>
      <c r="G36" s="12">
        <v>72</v>
      </c>
      <c r="H36" s="14">
        <v>2</v>
      </c>
      <c r="I36" s="2">
        <v>2</v>
      </c>
      <c r="J36" s="2">
        <v>1</v>
      </c>
      <c r="K36" s="2">
        <v>1</v>
      </c>
      <c r="L36" s="2">
        <v>1</v>
      </c>
      <c r="M36" s="2">
        <v>2</v>
      </c>
      <c r="N36" s="2">
        <v>1</v>
      </c>
      <c r="O36" s="2">
        <v>3</v>
      </c>
      <c r="P36" s="2">
        <v>1</v>
      </c>
      <c r="Q36" s="2">
        <v>0</v>
      </c>
      <c r="R36" s="2">
        <v>2</v>
      </c>
      <c r="S36" s="2">
        <v>2</v>
      </c>
      <c r="T36" s="2">
        <v>3</v>
      </c>
      <c r="U36" s="2">
        <v>7</v>
      </c>
      <c r="V36" s="2">
        <v>1</v>
      </c>
      <c r="W36" s="2">
        <v>0</v>
      </c>
      <c r="X36" s="2">
        <v>0</v>
      </c>
      <c r="Y36" s="2">
        <v>0</v>
      </c>
      <c r="Z36" s="2">
        <v>0</v>
      </c>
      <c r="AA36" s="2">
        <v>0</v>
      </c>
      <c r="AB36" s="2">
        <v>1</v>
      </c>
      <c r="AC36" s="2">
        <v>1</v>
      </c>
      <c r="AD36" s="2">
        <v>7</v>
      </c>
      <c r="AE36" s="2">
        <v>2</v>
      </c>
      <c r="AF36" s="2">
        <v>3</v>
      </c>
      <c r="AG36" s="2">
        <v>0</v>
      </c>
      <c r="AH36" s="2">
        <v>3</v>
      </c>
      <c r="AI36" s="2">
        <v>7</v>
      </c>
      <c r="AJ36" s="2">
        <v>1</v>
      </c>
      <c r="AK36" s="2">
        <v>0</v>
      </c>
      <c r="AL36" s="2">
        <v>0</v>
      </c>
      <c r="AM36" s="2">
        <v>0</v>
      </c>
      <c r="AN36" s="2">
        <v>0</v>
      </c>
      <c r="AO36" s="2">
        <v>3</v>
      </c>
      <c r="AP36" s="2">
        <v>1</v>
      </c>
      <c r="AQ36" s="2">
        <v>0</v>
      </c>
      <c r="AR36" s="2">
        <v>1</v>
      </c>
      <c r="AS36" s="2">
        <v>1</v>
      </c>
      <c r="AT36" s="2">
        <v>3</v>
      </c>
      <c r="AU36" s="2">
        <v>2</v>
      </c>
      <c r="AV36" s="2">
        <v>0</v>
      </c>
      <c r="AW36" s="2">
        <v>3</v>
      </c>
      <c r="AX36" s="2">
        <v>3</v>
      </c>
      <c r="AY36" s="2">
        <v>0</v>
      </c>
      <c r="AZ36" s="2">
        <v>0</v>
      </c>
      <c r="BA36" s="2">
        <v>1</v>
      </c>
      <c r="BB36" s="15">
        <v>0</v>
      </c>
    </row>
    <row r="37" spans="4:54" x14ac:dyDescent="0.25">
      <c r="D37" s="68"/>
      <c r="E37" s="8" t="s">
        <v>36</v>
      </c>
      <c r="F37" s="9"/>
      <c r="G37" s="12">
        <v>62</v>
      </c>
      <c r="H37" s="14">
        <v>3</v>
      </c>
      <c r="I37" s="2">
        <v>0</v>
      </c>
      <c r="J37" s="2">
        <v>0</v>
      </c>
      <c r="K37" s="2">
        <v>1</v>
      </c>
      <c r="L37" s="2">
        <v>0</v>
      </c>
      <c r="M37" s="2">
        <v>0</v>
      </c>
      <c r="N37" s="2">
        <v>1</v>
      </c>
      <c r="O37" s="2">
        <v>2</v>
      </c>
      <c r="P37" s="2">
        <v>0</v>
      </c>
      <c r="Q37" s="2">
        <v>2</v>
      </c>
      <c r="R37" s="2">
        <v>3</v>
      </c>
      <c r="S37" s="2">
        <v>3</v>
      </c>
      <c r="T37" s="2">
        <v>5</v>
      </c>
      <c r="U37" s="2">
        <v>4</v>
      </c>
      <c r="V37" s="2">
        <v>0</v>
      </c>
      <c r="W37" s="2">
        <v>0</v>
      </c>
      <c r="X37" s="2">
        <v>0</v>
      </c>
      <c r="Y37" s="2">
        <v>0</v>
      </c>
      <c r="Z37" s="2">
        <v>0</v>
      </c>
      <c r="AA37" s="2">
        <v>0</v>
      </c>
      <c r="AB37" s="2">
        <v>0</v>
      </c>
      <c r="AC37" s="2">
        <v>3</v>
      </c>
      <c r="AD37" s="2">
        <v>1</v>
      </c>
      <c r="AE37" s="2">
        <v>5</v>
      </c>
      <c r="AF37" s="2">
        <v>1</v>
      </c>
      <c r="AG37" s="2">
        <v>0</v>
      </c>
      <c r="AH37" s="2">
        <v>8</v>
      </c>
      <c r="AI37" s="2">
        <v>7</v>
      </c>
      <c r="AJ37" s="2">
        <v>1</v>
      </c>
      <c r="AK37" s="2">
        <v>0</v>
      </c>
      <c r="AL37" s="2">
        <v>0</v>
      </c>
      <c r="AM37" s="2">
        <v>0</v>
      </c>
      <c r="AN37" s="2">
        <v>0</v>
      </c>
      <c r="AO37" s="2">
        <v>5</v>
      </c>
      <c r="AP37" s="2">
        <v>0</v>
      </c>
      <c r="AQ37" s="2">
        <v>0</v>
      </c>
      <c r="AR37" s="2">
        <v>0</v>
      </c>
      <c r="AS37" s="2">
        <v>0</v>
      </c>
      <c r="AT37" s="2">
        <v>0</v>
      </c>
      <c r="AU37" s="2">
        <v>2</v>
      </c>
      <c r="AV37" s="2">
        <v>0</v>
      </c>
      <c r="AW37" s="2">
        <v>0</v>
      </c>
      <c r="AX37" s="2">
        <v>0</v>
      </c>
      <c r="AY37" s="2">
        <v>0</v>
      </c>
      <c r="AZ37" s="2">
        <v>0</v>
      </c>
      <c r="BA37" s="2">
        <v>4</v>
      </c>
      <c r="BB37" s="15">
        <v>1</v>
      </c>
    </row>
    <row r="38" spans="4:54" x14ac:dyDescent="0.25">
      <c r="D38" s="68"/>
      <c r="E38" s="8" t="s">
        <v>38</v>
      </c>
      <c r="F38" s="9"/>
      <c r="G38" s="12">
        <v>25</v>
      </c>
      <c r="H38" s="14">
        <v>2</v>
      </c>
      <c r="I38" s="2">
        <v>1</v>
      </c>
      <c r="J38" s="2">
        <v>0</v>
      </c>
      <c r="K38" s="2">
        <v>0</v>
      </c>
      <c r="L38" s="2">
        <v>0</v>
      </c>
      <c r="M38" s="2">
        <v>0</v>
      </c>
      <c r="N38" s="2">
        <v>0</v>
      </c>
      <c r="O38" s="2">
        <v>1</v>
      </c>
      <c r="P38" s="2">
        <v>3</v>
      </c>
      <c r="Q38" s="2">
        <v>1</v>
      </c>
      <c r="R38" s="2">
        <v>0</v>
      </c>
      <c r="S38" s="2">
        <v>0</v>
      </c>
      <c r="T38" s="2">
        <v>0</v>
      </c>
      <c r="U38" s="2">
        <v>0</v>
      </c>
      <c r="V38" s="2">
        <v>0</v>
      </c>
      <c r="W38" s="2">
        <v>1</v>
      </c>
      <c r="X38" s="2">
        <v>1</v>
      </c>
      <c r="Y38" s="2">
        <v>0</v>
      </c>
      <c r="Z38" s="2">
        <v>0</v>
      </c>
      <c r="AA38" s="2">
        <v>0</v>
      </c>
      <c r="AB38" s="2">
        <v>1</v>
      </c>
      <c r="AC38" s="2">
        <v>0</v>
      </c>
      <c r="AD38" s="2">
        <v>3</v>
      </c>
      <c r="AE38" s="2">
        <v>0</v>
      </c>
      <c r="AF38" s="2">
        <v>1</v>
      </c>
      <c r="AG38" s="2">
        <v>0</v>
      </c>
      <c r="AH38" s="2">
        <v>1</v>
      </c>
      <c r="AI38" s="2">
        <v>3</v>
      </c>
      <c r="AJ38" s="2">
        <v>0</v>
      </c>
      <c r="AK38" s="2">
        <v>0</v>
      </c>
      <c r="AL38" s="2">
        <v>0</v>
      </c>
      <c r="AM38" s="2">
        <v>0</v>
      </c>
      <c r="AN38" s="2">
        <v>2</v>
      </c>
      <c r="AO38" s="2">
        <v>0</v>
      </c>
      <c r="AP38" s="2">
        <v>1</v>
      </c>
      <c r="AQ38" s="2">
        <v>0</v>
      </c>
      <c r="AR38" s="2">
        <v>0</v>
      </c>
      <c r="AS38" s="2">
        <v>0</v>
      </c>
      <c r="AT38" s="2">
        <v>0</v>
      </c>
      <c r="AU38" s="2">
        <v>2</v>
      </c>
      <c r="AV38" s="2">
        <v>0</v>
      </c>
      <c r="AW38" s="2">
        <v>0</v>
      </c>
      <c r="AX38" s="2">
        <v>0</v>
      </c>
      <c r="AY38" s="2">
        <v>0</v>
      </c>
      <c r="AZ38" s="2">
        <v>0</v>
      </c>
      <c r="BA38" s="2">
        <v>1</v>
      </c>
      <c r="BB38" s="15">
        <v>0</v>
      </c>
    </row>
    <row r="39" spans="4:54" x14ac:dyDescent="0.25">
      <c r="D39" s="68"/>
      <c r="E39" s="8" t="s">
        <v>37</v>
      </c>
      <c r="F39" s="9"/>
      <c r="G39" s="12">
        <v>3</v>
      </c>
      <c r="H39" s="14">
        <v>0</v>
      </c>
      <c r="I39" s="2">
        <v>0</v>
      </c>
      <c r="J39" s="2">
        <v>0</v>
      </c>
      <c r="K39" s="2">
        <v>0</v>
      </c>
      <c r="L39" s="2">
        <v>0</v>
      </c>
      <c r="M39" s="2">
        <v>0</v>
      </c>
      <c r="N39" s="2">
        <v>0</v>
      </c>
      <c r="O39" s="2">
        <v>0</v>
      </c>
      <c r="P39" s="2">
        <v>0</v>
      </c>
      <c r="Q39" s="2">
        <v>0</v>
      </c>
      <c r="R39" s="2">
        <v>0</v>
      </c>
      <c r="S39" s="2">
        <v>0</v>
      </c>
      <c r="T39" s="2">
        <v>1</v>
      </c>
      <c r="U39" s="2">
        <v>0</v>
      </c>
      <c r="V39" s="2">
        <v>0</v>
      </c>
      <c r="W39" s="2">
        <v>0</v>
      </c>
      <c r="X39" s="2">
        <v>0</v>
      </c>
      <c r="Y39" s="2">
        <v>0</v>
      </c>
      <c r="Z39" s="2">
        <v>0</v>
      </c>
      <c r="AA39" s="2">
        <v>0</v>
      </c>
      <c r="AB39" s="2">
        <v>0</v>
      </c>
      <c r="AC39" s="2">
        <v>1</v>
      </c>
      <c r="AD39" s="2">
        <v>1</v>
      </c>
      <c r="AE39" s="2">
        <v>0</v>
      </c>
      <c r="AF39" s="2">
        <v>0</v>
      </c>
      <c r="AG39" s="2">
        <v>0</v>
      </c>
      <c r="AH39" s="2">
        <v>0</v>
      </c>
      <c r="AI39" s="2">
        <v>0</v>
      </c>
      <c r="AJ39" s="2">
        <v>0</v>
      </c>
      <c r="AK39" s="2">
        <v>0</v>
      </c>
      <c r="AL39" s="2">
        <v>0</v>
      </c>
      <c r="AM39" s="2">
        <v>0</v>
      </c>
      <c r="AN39" s="2">
        <v>0</v>
      </c>
      <c r="AO39" s="2">
        <v>0</v>
      </c>
      <c r="AP39" s="2">
        <v>0</v>
      </c>
      <c r="AQ39" s="2">
        <v>0</v>
      </c>
      <c r="AR39" s="2">
        <v>0</v>
      </c>
      <c r="AS39" s="2">
        <v>0</v>
      </c>
      <c r="AT39" s="2">
        <v>0</v>
      </c>
      <c r="AU39" s="2">
        <v>0</v>
      </c>
      <c r="AV39" s="2">
        <v>0</v>
      </c>
      <c r="AW39" s="2">
        <v>0</v>
      </c>
      <c r="AX39" s="2">
        <v>0</v>
      </c>
      <c r="AY39" s="2">
        <v>0</v>
      </c>
      <c r="AZ39" s="2">
        <v>0</v>
      </c>
      <c r="BA39" s="2">
        <v>0</v>
      </c>
      <c r="BB39" s="15">
        <v>0</v>
      </c>
    </row>
    <row r="40" spans="4:54" x14ac:dyDescent="0.25">
      <c r="D40" s="68"/>
      <c r="E40" s="8" t="s">
        <v>39</v>
      </c>
      <c r="F40" s="9"/>
      <c r="G40" s="12">
        <v>0</v>
      </c>
      <c r="H40" s="14">
        <v>0</v>
      </c>
      <c r="I40" s="2">
        <v>0</v>
      </c>
      <c r="J40" s="2">
        <v>0</v>
      </c>
      <c r="K40" s="2">
        <v>0</v>
      </c>
      <c r="L40" s="2">
        <v>0</v>
      </c>
      <c r="M40" s="2">
        <v>0</v>
      </c>
      <c r="N40" s="2">
        <v>0</v>
      </c>
      <c r="O40" s="2">
        <v>0</v>
      </c>
      <c r="P40" s="2">
        <v>0</v>
      </c>
      <c r="Q40" s="2">
        <v>0</v>
      </c>
      <c r="R40" s="2">
        <v>0</v>
      </c>
      <c r="S40" s="2">
        <v>0</v>
      </c>
      <c r="T40" s="2">
        <v>0</v>
      </c>
      <c r="U40" s="2">
        <v>0</v>
      </c>
      <c r="V40" s="2">
        <v>0</v>
      </c>
      <c r="W40" s="2">
        <v>0</v>
      </c>
      <c r="X40" s="2">
        <v>0</v>
      </c>
      <c r="Y40" s="2">
        <v>0</v>
      </c>
      <c r="Z40" s="2">
        <v>0</v>
      </c>
      <c r="AA40" s="2">
        <v>0</v>
      </c>
      <c r="AB40" s="2">
        <v>0</v>
      </c>
      <c r="AC40" s="2">
        <v>0</v>
      </c>
      <c r="AD40" s="2">
        <v>0</v>
      </c>
      <c r="AE40" s="2">
        <v>0</v>
      </c>
      <c r="AF40" s="2">
        <v>0</v>
      </c>
      <c r="AG40" s="2">
        <v>0</v>
      </c>
      <c r="AH40" s="2">
        <v>0</v>
      </c>
      <c r="AI40" s="2">
        <v>0</v>
      </c>
      <c r="AJ40" s="2">
        <v>0</v>
      </c>
      <c r="AK40" s="2">
        <v>0</v>
      </c>
      <c r="AL40" s="2">
        <v>0</v>
      </c>
      <c r="AM40" s="2">
        <v>0</v>
      </c>
      <c r="AN40" s="2">
        <v>0</v>
      </c>
      <c r="AO40" s="2">
        <v>0</v>
      </c>
      <c r="AP40" s="2">
        <v>0</v>
      </c>
      <c r="AQ40" s="2">
        <v>0</v>
      </c>
      <c r="AR40" s="2">
        <v>0</v>
      </c>
      <c r="AS40" s="2">
        <v>0</v>
      </c>
      <c r="AT40" s="2">
        <v>0</v>
      </c>
      <c r="AU40" s="2">
        <v>0</v>
      </c>
      <c r="AV40" s="2">
        <v>0</v>
      </c>
      <c r="AW40" s="2">
        <v>0</v>
      </c>
      <c r="AX40" s="2">
        <v>0</v>
      </c>
      <c r="AY40" s="2">
        <v>0</v>
      </c>
      <c r="AZ40" s="2">
        <v>0</v>
      </c>
      <c r="BA40" s="2">
        <v>0</v>
      </c>
      <c r="BB40" s="15">
        <v>0</v>
      </c>
    </row>
    <row r="41" spans="4:54" x14ac:dyDescent="0.25">
      <c r="D41" s="68"/>
      <c r="E41" s="8" t="s">
        <v>42</v>
      </c>
      <c r="F41" s="9"/>
      <c r="G41" s="12">
        <v>746</v>
      </c>
      <c r="H41" s="14">
        <v>26</v>
      </c>
      <c r="I41" s="2">
        <v>10</v>
      </c>
      <c r="J41" s="2">
        <v>11</v>
      </c>
      <c r="K41" s="2">
        <v>15</v>
      </c>
      <c r="L41" s="2">
        <v>3</v>
      </c>
      <c r="M41" s="2">
        <v>4</v>
      </c>
      <c r="N41" s="2">
        <v>15</v>
      </c>
      <c r="O41" s="2">
        <v>24</v>
      </c>
      <c r="P41" s="2">
        <v>11</v>
      </c>
      <c r="Q41" s="2">
        <v>13</v>
      </c>
      <c r="R41" s="2">
        <v>41</v>
      </c>
      <c r="S41" s="2">
        <v>30</v>
      </c>
      <c r="T41" s="2">
        <v>40</v>
      </c>
      <c r="U41" s="2">
        <v>51</v>
      </c>
      <c r="V41" s="2">
        <v>7</v>
      </c>
      <c r="W41" s="2">
        <v>14</v>
      </c>
      <c r="X41" s="2">
        <v>6</v>
      </c>
      <c r="Y41" s="2">
        <v>11</v>
      </c>
      <c r="Z41" s="2">
        <v>5</v>
      </c>
      <c r="AA41" s="2">
        <v>10</v>
      </c>
      <c r="AB41" s="2">
        <v>18</v>
      </c>
      <c r="AC41" s="2">
        <v>32</v>
      </c>
      <c r="AD41" s="2">
        <v>39</v>
      </c>
      <c r="AE41" s="2">
        <v>19</v>
      </c>
      <c r="AF41" s="2">
        <v>15</v>
      </c>
      <c r="AG41" s="2">
        <v>9</v>
      </c>
      <c r="AH41" s="2">
        <v>39</v>
      </c>
      <c r="AI41" s="2">
        <v>29</v>
      </c>
      <c r="AJ41" s="2">
        <v>9</v>
      </c>
      <c r="AK41" s="2">
        <v>11</v>
      </c>
      <c r="AL41" s="2">
        <v>7</v>
      </c>
      <c r="AM41" s="2">
        <v>8</v>
      </c>
      <c r="AN41" s="2">
        <v>8</v>
      </c>
      <c r="AO41" s="2">
        <v>21</v>
      </c>
      <c r="AP41" s="2">
        <v>6</v>
      </c>
      <c r="AQ41" s="2">
        <v>4</v>
      </c>
      <c r="AR41" s="2">
        <v>6</v>
      </c>
      <c r="AS41" s="2">
        <v>5</v>
      </c>
      <c r="AT41" s="2">
        <v>0</v>
      </c>
      <c r="AU41" s="2">
        <v>40</v>
      </c>
      <c r="AV41" s="2">
        <v>8</v>
      </c>
      <c r="AW41" s="2">
        <v>9</v>
      </c>
      <c r="AX41" s="2">
        <v>15</v>
      </c>
      <c r="AY41" s="2">
        <v>9</v>
      </c>
      <c r="AZ41" s="2">
        <v>9</v>
      </c>
      <c r="BA41" s="2">
        <v>10</v>
      </c>
      <c r="BB41" s="15">
        <v>14</v>
      </c>
    </row>
    <row r="42" spans="4:54" x14ac:dyDescent="0.25">
      <c r="D42" s="68"/>
      <c r="E42" s="8" t="s">
        <v>34</v>
      </c>
      <c r="F42" s="9"/>
      <c r="G42" s="12">
        <v>594</v>
      </c>
      <c r="H42" s="14">
        <v>23</v>
      </c>
      <c r="I42" s="2">
        <v>6</v>
      </c>
      <c r="J42" s="2">
        <v>10</v>
      </c>
      <c r="K42" s="2">
        <v>8</v>
      </c>
      <c r="L42" s="2">
        <v>3</v>
      </c>
      <c r="M42" s="2">
        <v>4</v>
      </c>
      <c r="N42" s="2">
        <v>14</v>
      </c>
      <c r="O42" s="2">
        <v>23</v>
      </c>
      <c r="P42" s="2">
        <v>6</v>
      </c>
      <c r="Q42" s="2">
        <v>10</v>
      </c>
      <c r="R42" s="2">
        <v>36</v>
      </c>
      <c r="S42" s="2">
        <v>23</v>
      </c>
      <c r="T42" s="2">
        <v>31</v>
      </c>
      <c r="U42" s="2">
        <v>30</v>
      </c>
      <c r="V42" s="2">
        <v>5</v>
      </c>
      <c r="W42" s="2">
        <v>12</v>
      </c>
      <c r="X42" s="2">
        <v>6</v>
      </c>
      <c r="Y42" s="2">
        <v>10</v>
      </c>
      <c r="Z42" s="2">
        <v>5</v>
      </c>
      <c r="AA42" s="2">
        <v>10</v>
      </c>
      <c r="AB42" s="2">
        <v>15</v>
      </c>
      <c r="AC42" s="2">
        <v>25</v>
      </c>
      <c r="AD42" s="2">
        <v>33</v>
      </c>
      <c r="AE42" s="2">
        <v>15</v>
      </c>
      <c r="AF42" s="2">
        <v>11</v>
      </c>
      <c r="AG42" s="2">
        <v>7</v>
      </c>
      <c r="AH42" s="2">
        <v>30</v>
      </c>
      <c r="AI42" s="2">
        <v>17</v>
      </c>
      <c r="AJ42" s="2">
        <v>9</v>
      </c>
      <c r="AK42" s="2">
        <v>10</v>
      </c>
      <c r="AL42" s="2">
        <v>7</v>
      </c>
      <c r="AM42" s="2">
        <v>6</v>
      </c>
      <c r="AN42" s="2">
        <v>6</v>
      </c>
      <c r="AO42" s="2">
        <v>17</v>
      </c>
      <c r="AP42" s="2">
        <v>5</v>
      </c>
      <c r="AQ42" s="2">
        <v>4</v>
      </c>
      <c r="AR42" s="2">
        <v>6</v>
      </c>
      <c r="AS42" s="2">
        <v>4</v>
      </c>
      <c r="AT42" s="2">
        <v>0</v>
      </c>
      <c r="AU42" s="2">
        <v>34</v>
      </c>
      <c r="AV42" s="2">
        <v>8</v>
      </c>
      <c r="AW42" s="2">
        <v>5</v>
      </c>
      <c r="AX42" s="2">
        <v>13</v>
      </c>
      <c r="AY42" s="2">
        <v>9</v>
      </c>
      <c r="AZ42" s="2">
        <v>7</v>
      </c>
      <c r="BA42" s="2">
        <v>5</v>
      </c>
      <c r="BB42" s="15">
        <v>11</v>
      </c>
    </row>
    <row r="43" spans="4:54" x14ac:dyDescent="0.25">
      <c r="D43" s="68"/>
      <c r="E43" s="8" t="s">
        <v>35</v>
      </c>
      <c r="F43" s="9"/>
      <c r="G43" s="12">
        <v>65</v>
      </c>
      <c r="H43" s="14">
        <v>1</v>
      </c>
      <c r="I43" s="2">
        <v>2</v>
      </c>
      <c r="J43" s="2">
        <v>1</v>
      </c>
      <c r="K43" s="2">
        <v>3</v>
      </c>
      <c r="L43" s="2">
        <v>0</v>
      </c>
      <c r="M43" s="2">
        <v>0</v>
      </c>
      <c r="N43" s="2">
        <v>1</v>
      </c>
      <c r="O43" s="2">
        <v>1</v>
      </c>
      <c r="P43" s="2">
        <v>1</v>
      </c>
      <c r="Q43" s="2">
        <v>0</v>
      </c>
      <c r="R43" s="2">
        <v>3</v>
      </c>
      <c r="S43" s="2">
        <v>4</v>
      </c>
      <c r="T43" s="2">
        <v>3</v>
      </c>
      <c r="U43" s="2">
        <v>10</v>
      </c>
      <c r="V43" s="2">
        <v>2</v>
      </c>
      <c r="W43" s="2">
        <v>1</v>
      </c>
      <c r="X43" s="2">
        <v>0</v>
      </c>
      <c r="Y43" s="2">
        <v>0</v>
      </c>
      <c r="Z43" s="2">
        <v>0</v>
      </c>
      <c r="AA43" s="2">
        <v>0</v>
      </c>
      <c r="AB43" s="2">
        <v>0</v>
      </c>
      <c r="AC43" s="2">
        <v>3</v>
      </c>
      <c r="AD43" s="2">
        <v>2</v>
      </c>
      <c r="AE43" s="2">
        <v>1</v>
      </c>
      <c r="AF43" s="2">
        <v>1</v>
      </c>
      <c r="AG43" s="2">
        <v>2</v>
      </c>
      <c r="AH43" s="2">
        <v>3</v>
      </c>
      <c r="AI43" s="2">
        <v>1</v>
      </c>
      <c r="AJ43" s="2">
        <v>0</v>
      </c>
      <c r="AK43" s="2">
        <v>0</v>
      </c>
      <c r="AL43" s="2">
        <v>0</v>
      </c>
      <c r="AM43" s="2">
        <v>2</v>
      </c>
      <c r="AN43" s="2">
        <v>1</v>
      </c>
      <c r="AO43" s="2">
        <v>4</v>
      </c>
      <c r="AP43" s="2">
        <v>1</v>
      </c>
      <c r="AQ43" s="2">
        <v>0</v>
      </c>
      <c r="AR43" s="2">
        <v>0</v>
      </c>
      <c r="AS43" s="2">
        <v>1</v>
      </c>
      <c r="AT43" s="2">
        <v>0</v>
      </c>
      <c r="AU43" s="2">
        <v>3</v>
      </c>
      <c r="AV43" s="2">
        <v>0</v>
      </c>
      <c r="AW43" s="2">
        <v>1</v>
      </c>
      <c r="AX43" s="2">
        <v>1</v>
      </c>
      <c r="AY43" s="2">
        <v>0</v>
      </c>
      <c r="AZ43" s="2">
        <v>1</v>
      </c>
      <c r="BA43" s="2">
        <v>3</v>
      </c>
      <c r="BB43" s="15">
        <v>1</v>
      </c>
    </row>
    <row r="44" spans="4:54" x14ac:dyDescent="0.25">
      <c r="D44" s="68"/>
      <c r="E44" s="8" t="s">
        <v>36</v>
      </c>
      <c r="F44" s="9"/>
      <c r="G44" s="12">
        <v>67</v>
      </c>
      <c r="H44" s="14">
        <v>1</v>
      </c>
      <c r="I44" s="2">
        <v>2</v>
      </c>
      <c r="J44" s="2">
        <v>0</v>
      </c>
      <c r="K44" s="2">
        <v>4</v>
      </c>
      <c r="L44" s="2">
        <v>0</v>
      </c>
      <c r="M44" s="2">
        <v>0</v>
      </c>
      <c r="N44" s="2">
        <v>0</v>
      </c>
      <c r="O44" s="2">
        <v>0</v>
      </c>
      <c r="P44" s="2">
        <v>2</v>
      </c>
      <c r="Q44" s="2">
        <v>3</v>
      </c>
      <c r="R44" s="2">
        <v>1</v>
      </c>
      <c r="S44" s="2">
        <v>2</v>
      </c>
      <c r="T44" s="2">
        <v>5</v>
      </c>
      <c r="U44" s="2">
        <v>10</v>
      </c>
      <c r="V44" s="2">
        <v>0</v>
      </c>
      <c r="W44" s="2">
        <v>0</v>
      </c>
      <c r="X44" s="2">
        <v>0</v>
      </c>
      <c r="Y44" s="2">
        <v>0</v>
      </c>
      <c r="Z44" s="2">
        <v>0</v>
      </c>
      <c r="AA44" s="2">
        <v>0</v>
      </c>
      <c r="AB44" s="2">
        <v>3</v>
      </c>
      <c r="AC44" s="2">
        <v>2</v>
      </c>
      <c r="AD44" s="2">
        <v>3</v>
      </c>
      <c r="AE44" s="2">
        <v>3</v>
      </c>
      <c r="AF44" s="2">
        <v>3</v>
      </c>
      <c r="AG44" s="2">
        <v>0</v>
      </c>
      <c r="AH44" s="2">
        <v>5</v>
      </c>
      <c r="AI44" s="2">
        <v>9</v>
      </c>
      <c r="AJ44" s="2">
        <v>0</v>
      </c>
      <c r="AK44" s="2">
        <v>1</v>
      </c>
      <c r="AL44" s="2">
        <v>0</v>
      </c>
      <c r="AM44" s="2">
        <v>0</v>
      </c>
      <c r="AN44" s="2">
        <v>1</v>
      </c>
      <c r="AO44" s="2">
        <v>0</v>
      </c>
      <c r="AP44" s="2">
        <v>0</v>
      </c>
      <c r="AQ44" s="2">
        <v>0</v>
      </c>
      <c r="AR44" s="2">
        <v>0</v>
      </c>
      <c r="AS44" s="2">
        <v>0</v>
      </c>
      <c r="AT44" s="2">
        <v>0</v>
      </c>
      <c r="AU44" s="2">
        <v>2</v>
      </c>
      <c r="AV44" s="2">
        <v>0</v>
      </c>
      <c r="AW44" s="2">
        <v>3</v>
      </c>
      <c r="AX44" s="2">
        <v>0</v>
      </c>
      <c r="AY44" s="2">
        <v>0</v>
      </c>
      <c r="AZ44" s="2">
        <v>0</v>
      </c>
      <c r="BA44" s="2">
        <v>1</v>
      </c>
      <c r="BB44" s="15">
        <v>1</v>
      </c>
    </row>
    <row r="45" spans="4:54" x14ac:dyDescent="0.25">
      <c r="D45" s="68"/>
      <c r="E45" s="8" t="s">
        <v>38</v>
      </c>
      <c r="F45" s="9"/>
      <c r="G45" s="12">
        <v>18</v>
      </c>
      <c r="H45" s="14">
        <v>1</v>
      </c>
      <c r="I45" s="2">
        <v>0</v>
      </c>
      <c r="J45" s="2">
        <v>0</v>
      </c>
      <c r="K45" s="2">
        <v>0</v>
      </c>
      <c r="L45" s="2">
        <v>0</v>
      </c>
      <c r="M45" s="2">
        <v>0</v>
      </c>
      <c r="N45" s="2">
        <v>0</v>
      </c>
      <c r="O45" s="2">
        <v>0</v>
      </c>
      <c r="P45" s="2">
        <v>1</v>
      </c>
      <c r="Q45" s="2">
        <v>0</v>
      </c>
      <c r="R45" s="2">
        <v>1</v>
      </c>
      <c r="S45" s="2">
        <v>1</v>
      </c>
      <c r="T45" s="2">
        <v>1</v>
      </c>
      <c r="U45" s="2">
        <v>1</v>
      </c>
      <c r="V45" s="2">
        <v>0</v>
      </c>
      <c r="W45" s="2">
        <v>1</v>
      </c>
      <c r="X45" s="2">
        <v>0</v>
      </c>
      <c r="Y45" s="2">
        <v>1</v>
      </c>
      <c r="Z45" s="2">
        <v>0</v>
      </c>
      <c r="AA45" s="2">
        <v>0</v>
      </c>
      <c r="AB45" s="2">
        <v>0</v>
      </c>
      <c r="AC45" s="2">
        <v>2</v>
      </c>
      <c r="AD45" s="2">
        <v>1</v>
      </c>
      <c r="AE45" s="2">
        <v>0</v>
      </c>
      <c r="AF45" s="2">
        <v>0</v>
      </c>
      <c r="AG45" s="2">
        <v>0</v>
      </c>
      <c r="AH45" s="2">
        <v>1</v>
      </c>
      <c r="AI45" s="2">
        <v>1</v>
      </c>
      <c r="AJ45" s="2">
        <v>0</v>
      </c>
      <c r="AK45" s="2">
        <v>0</v>
      </c>
      <c r="AL45" s="2">
        <v>0</v>
      </c>
      <c r="AM45" s="2">
        <v>0</v>
      </c>
      <c r="AN45" s="2">
        <v>0</v>
      </c>
      <c r="AO45" s="2">
        <v>0</v>
      </c>
      <c r="AP45" s="2">
        <v>0</v>
      </c>
      <c r="AQ45" s="2">
        <v>0</v>
      </c>
      <c r="AR45" s="2">
        <v>0</v>
      </c>
      <c r="AS45" s="2">
        <v>0</v>
      </c>
      <c r="AT45" s="2">
        <v>0</v>
      </c>
      <c r="AU45" s="2">
        <v>1</v>
      </c>
      <c r="AV45" s="2">
        <v>0</v>
      </c>
      <c r="AW45" s="2">
        <v>0</v>
      </c>
      <c r="AX45" s="2">
        <v>1</v>
      </c>
      <c r="AY45" s="2">
        <v>0</v>
      </c>
      <c r="AZ45" s="2">
        <v>1</v>
      </c>
      <c r="BA45" s="2">
        <v>1</v>
      </c>
      <c r="BB45" s="15">
        <v>1</v>
      </c>
    </row>
    <row r="46" spans="4:54" x14ac:dyDescent="0.25">
      <c r="D46" s="68"/>
      <c r="E46" s="8" t="s">
        <v>37</v>
      </c>
      <c r="F46" s="9"/>
      <c r="G46" s="12">
        <v>2</v>
      </c>
      <c r="H46" s="14">
        <v>0</v>
      </c>
      <c r="I46" s="2">
        <v>0</v>
      </c>
      <c r="J46" s="2">
        <v>0</v>
      </c>
      <c r="K46" s="2">
        <v>0</v>
      </c>
      <c r="L46" s="2">
        <v>0</v>
      </c>
      <c r="M46" s="2">
        <v>0</v>
      </c>
      <c r="N46" s="2">
        <v>0</v>
      </c>
      <c r="O46" s="2">
        <v>0</v>
      </c>
      <c r="P46" s="2">
        <v>1</v>
      </c>
      <c r="Q46" s="2">
        <v>0</v>
      </c>
      <c r="R46" s="2">
        <v>0</v>
      </c>
      <c r="S46" s="2">
        <v>0</v>
      </c>
      <c r="T46" s="2">
        <v>0</v>
      </c>
      <c r="U46" s="2">
        <v>0</v>
      </c>
      <c r="V46" s="2">
        <v>0</v>
      </c>
      <c r="W46" s="2">
        <v>0</v>
      </c>
      <c r="X46" s="2">
        <v>0</v>
      </c>
      <c r="Y46" s="2">
        <v>0</v>
      </c>
      <c r="Z46" s="2">
        <v>0</v>
      </c>
      <c r="AA46" s="2">
        <v>0</v>
      </c>
      <c r="AB46" s="2">
        <v>0</v>
      </c>
      <c r="AC46" s="2">
        <v>0</v>
      </c>
      <c r="AD46" s="2">
        <v>0</v>
      </c>
      <c r="AE46" s="2">
        <v>0</v>
      </c>
      <c r="AF46" s="2">
        <v>0</v>
      </c>
      <c r="AG46" s="2">
        <v>0</v>
      </c>
      <c r="AH46" s="2">
        <v>0</v>
      </c>
      <c r="AI46" s="2">
        <v>1</v>
      </c>
      <c r="AJ46" s="2">
        <v>0</v>
      </c>
      <c r="AK46" s="2">
        <v>0</v>
      </c>
      <c r="AL46" s="2">
        <v>0</v>
      </c>
      <c r="AM46" s="2">
        <v>0</v>
      </c>
      <c r="AN46" s="2">
        <v>0</v>
      </c>
      <c r="AO46" s="2">
        <v>0</v>
      </c>
      <c r="AP46" s="2">
        <v>0</v>
      </c>
      <c r="AQ46" s="2">
        <v>0</v>
      </c>
      <c r="AR46" s="2">
        <v>0</v>
      </c>
      <c r="AS46" s="2">
        <v>0</v>
      </c>
      <c r="AT46" s="2">
        <v>0</v>
      </c>
      <c r="AU46" s="2">
        <v>0</v>
      </c>
      <c r="AV46" s="2">
        <v>0</v>
      </c>
      <c r="AW46" s="2">
        <v>0</v>
      </c>
      <c r="AX46" s="2">
        <v>0</v>
      </c>
      <c r="AY46" s="2">
        <v>0</v>
      </c>
      <c r="AZ46" s="2">
        <v>0</v>
      </c>
      <c r="BA46" s="2">
        <v>0</v>
      </c>
      <c r="BB46" s="15">
        <v>0</v>
      </c>
    </row>
    <row r="47" spans="4:54" x14ac:dyDescent="0.25">
      <c r="D47" s="68"/>
      <c r="E47" s="8" t="s">
        <v>39</v>
      </c>
      <c r="F47" s="9"/>
      <c r="G47" s="12">
        <v>0</v>
      </c>
      <c r="H47" s="14">
        <v>0</v>
      </c>
      <c r="I47" s="2">
        <v>0</v>
      </c>
      <c r="J47" s="2">
        <v>0</v>
      </c>
      <c r="K47" s="2">
        <v>0</v>
      </c>
      <c r="L47" s="2">
        <v>0</v>
      </c>
      <c r="M47" s="2">
        <v>0</v>
      </c>
      <c r="N47" s="2">
        <v>0</v>
      </c>
      <c r="O47" s="2">
        <v>0</v>
      </c>
      <c r="P47" s="2">
        <v>0</v>
      </c>
      <c r="Q47" s="2">
        <v>0</v>
      </c>
      <c r="R47" s="2">
        <v>0</v>
      </c>
      <c r="S47" s="2">
        <v>0</v>
      </c>
      <c r="T47" s="2">
        <v>0</v>
      </c>
      <c r="U47" s="2">
        <v>0</v>
      </c>
      <c r="V47" s="2">
        <v>0</v>
      </c>
      <c r="W47" s="2">
        <v>0</v>
      </c>
      <c r="X47" s="2">
        <v>0</v>
      </c>
      <c r="Y47" s="2">
        <v>0</v>
      </c>
      <c r="Z47" s="2">
        <v>0</v>
      </c>
      <c r="AA47" s="2">
        <v>0</v>
      </c>
      <c r="AB47" s="2">
        <v>0</v>
      </c>
      <c r="AC47" s="2">
        <v>0</v>
      </c>
      <c r="AD47" s="2">
        <v>0</v>
      </c>
      <c r="AE47" s="2">
        <v>0</v>
      </c>
      <c r="AF47" s="2">
        <v>0</v>
      </c>
      <c r="AG47" s="2">
        <v>0</v>
      </c>
      <c r="AH47" s="2">
        <v>0</v>
      </c>
      <c r="AI47" s="2">
        <v>0</v>
      </c>
      <c r="AJ47" s="2">
        <v>0</v>
      </c>
      <c r="AK47" s="2">
        <v>0</v>
      </c>
      <c r="AL47" s="2">
        <v>0</v>
      </c>
      <c r="AM47" s="2">
        <v>0</v>
      </c>
      <c r="AN47" s="2">
        <v>0</v>
      </c>
      <c r="AO47" s="2">
        <v>0</v>
      </c>
      <c r="AP47" s="2">
        <v>0</v>
      </c>
      <c r="AQ47" s="2">
        <v>0</v>
      </c>
      <c r="AR47" s="2">
        <v>0</v>
      </c>
      <c r="AS47" s="2">
        <v>0</v>
      </c>
      <c r="AT47" s="2">
        <v>0</v>
      </c>
      <c r="AU47" s="2">
        <v>0</v>
      </c>
      <c r="AV47" s="2">
        <v>0</v>
      </c>
      <c r="AW47" s="2">
        <v>0</v>
      </c>
      <c r="AX47" s="2">
        <v>0</v>
      </c>
      <c r="AY47" s="2">
        <v>0</v>
      </c>
      <c r="AZ47" s="2">
        <v>0</v>
      </c>
      <c r="BA47" s="2">
        <v>0</v>
      </c>
      <c r="BB47" s="15">
        <v>0</v>
      </c>
    </row>
    <row r="48" spans="4:54" x14ac:dyDescent="0.25">
      <c r="D48" s="67" t="s">
        <v>43</v>
      </c>
      <c r="E48" s="10" t="s">
        <v>44</v>
      </c>
      <c r="F48" s="7"/>
      <c r="G48" s="11">
        <v>309</v>
      </c>
      <c r="H48" s="13">
        <v>10</v>
      </c>
      <c r="I48" s="1">
        <v>7</v>
      </c>
      <c r="J48" s="1">
        <v>2</v>
      </c>
      <c r="K48" s="1">
        <v>9</v>
      </c>
      <c r="L48" s="1">
        <v>1</v>
      </c>
      <c r="M48" s="1">
        <v>2</v>
      </c>
      <c r="N48" s="1">
        <v>3</v>
      </c>
      <c r="O48" s="1">
        <v>7</v>
      </c>
      <c r="P48" s="1">
        <v>8</v>
      </c>
      <c r="Q48" s="1">
        <v>6</v>
      </c>
      <c r="R48" s="1">
        <v>10</v>
      </c>
      <c r="S48" s="1">
        <v>12</v>
      </c>
      <c r="T48" s="1">
        <v>17</v>
      </c>
      <c r="U48" s="1">
        <v>32</v>
      </c>
      <c r="V48" s="1">
        <v>3</v>
      </c>
      <c r="W48" s="1">
        <v>3</v>
      </c>
      <c r="X48" s="1">
        <v>1</v>
      </c>
      <c r="Y48" s="1">
        <v>1</v>
      </c>
      <c r="Z48" s="1">
        <v>0</v>
      </c>
      <c r="AA48" s="1">
        <v>0</v>
      </c>
      <c r="AB48" s="1">
        <v>5</v>
      </c>
      <c r="AC48" s="1">
        <v>11</v>
      </c>
      <c r="AD48" s="1">
        <v>17</v>
      </c>
      <c r="AE48" s="1">
        <v>11</v>
      </c>
      <c r="AF48" s="1">
        <v>9</v>
      </c>
      <c r="AG48" s="1">
        <v>2</v>
      </c>
      <c r="AH48" s="1">
        <v>21</v>
      </c>
      <c r="AI48" s="1">
        <v>28</v>
      </c>
      <c r="AJ48" s="1">
        <v>2</v>
      </c>
      <c r="AK48" s="1">
        <v>1</v>
      </c>
      <c r="AL48" s="1">
        <v>0</v>
      </c>
      <c r="AM48" s="1">
        <v>2</v>
      </c>
      <c r="AN48" s="1">
        <v>4</v>
      </c>
      <c r="AO48" s="1">
        <v>12</v>
      </c>
      <c r="AP48" s="1">
        <v>3</v>
      </c>
      <c r="AQ48" s="1">
        <v>0</v>
      </c>
      <c r="AR48" s="1">
        <v>1</v>
      </c>
      <c r="AS48" s="1">
        <v>2</v>
      </c>
      <c r="AT48" s="1">
        <v>3</v>
      </c>
      <c r="AU48" s="1">
        <v>12</v>
      </c>
      <c r="AV48" s="1">
        <v>0</v>
      </c>
      <c r="AW48" s="1">
        <v>7</v>
      </c>
      <c r="AX48" s="1">
        <v>5</v>
      </c>
      <c r="AY48" s="1">
        <v>0</v>
      </c>
      <c r="AZ48" s="1">
        <v>2</v>
      </c>
      <c r="BA48" s="1">
        <v>11</v>
      </c>
      <c r="BB48" s="16">
        <v>4</v>
      </c>
    </row>
    <row r="49" spans="4:54" x14ac:dyDescent="0.25">
      <c r="D49" s="68"/>
      <c r="E49" s="8" t="s">
        <v>45</v>
      </c>
      <c r="F49" s="9"/>
      <c r="G49" s="12">
        <v>149</v>
      </c>
      <c r="H49" s="14">
        <v>3</v>
      </c>
      <c r="I49" s="2">
        <v>1</v>
      </c>
      <c r="J49" s="2">
        <v>1</v>
      </c>
      <c r="K49" s="2">
        <v>6</v>
      </c>
      <c r="L49" s="2">
        <v>1</v>
      </c>
      <c r="M49" s="2">
        <v>2</v>
      </c>
      <c r="N49" s="2">
        <v>2</v>
      </c>
      <c r="O49" s="2">
        <v>0</v>
      </c>
      <c r="P49" s="2">
        <v>4</v>
      </c>
      <c r="Q49" s="2">
        <v>3</v>
      </c>
      <c r="R49" s="2">
        <v>4</v>
      </c>
      <c r="S49" s="2">
        <v>7</v>
      </c>
      <c r="T49" s="2">
        <v>5</v>
      </c>
      <c r="U49" s="2">
        <v>20</v>
      </c>
      <c r="V49" s="2">
        <v>0</v>
      </c>
      <c r="W49" s="2">
        <v>2</v>
      </c>
      <c r="X49" s="2">
        <v>0</v>
      </c>
      <c r="Y49" s="2">
        <v>1</v>
      </c>
      <c r="Z49" s="2">
        <v>0</v>
      </c>
      <c r="AA49" s="2">
        <v>0</v>
      </c>
      <c r="AB49" s="2">
        <v>1</v>
      </c>
      <c r="AC49" s="2">
        <v>5</v>
      </c>
      <c r="AD49" s="2">
        <v>9</v>
      </c>
      <c r="AE49" s="2">
        <v>5</v>
      </c>
      <c r="AF49" s="2">
        <v>4</v>
      </c>
      <c r="AG49" s="2">
        <v>1</v>
      </c>
      <c r="AH49" s="2">
        <v>6</v>
      </c>
      <c r="AI49" s="2">
        <v>17</v>
      </c>
      <c r="AJ49" s="2">
        <v>1</v>
      </c>
      <c r="AK49" s="2">
        <v>0</v>
      </c>
      <c r="AL49" s="2">
        <v>0</v>
      </c>
      <c r="AM49" s="2">
        <v>0</v>
      </c>
      <c r="AN49" s="2">
        <v>0</v>
      </c>
      <c r="AO49" s="2">
        <v>7</v>
      </c>
      <c r="AP49" s="2">
        <v>0</v>
      </c>
      <c r="AQ49" s="2">
        <v>0</v>
      </c>
      <c r="AR49" s="2">
        <v>0</v>
      </c>
      <c r="AS49" s="2">
        <v>1</v>
      </c>
      <c r="AT49" s="2">
        <v>2</v>
      </c>
      <c r="AU49" s="2">
        <v>8</v>
      </c>
      <c r="AV49" s="2">
        <v>0</v>
      </c>
      <c r="AW49" s="2">
        <v>5</v>
      </c>
      <c r="AX49" s="2">
        <v>2</v>
      </c>
      <c r="AY49" s="2">
        <v>0</v>
      </c>
      <c r="AZ49" s="2">
        <v>2</v>
      </c>
      <c r="BA49" s="2">
        <v>9</v>
      </c>
      <c r="BB49" s="15">
        <v>2</v>
      </c>
    </row>
    <row r="50" spans="4:54" x14ac:dyDescent="0.25">
      <c r="D50" s="68"/>
      <c r="E50" s="8" t="s">
        <v>46</v>
      </c>
      <c r="F50" s="9"/>
      <c r="G50" s="12">
        <v>160</v>
      </c>
      <c r="H50" s="14">
        <v>7</v>
      </c>
      <c r="I50" s="2">
        <v>6</v>
      </c>
      <c r="J50" s="2">
        <v>1</v>
      </c>
      <c r="K50" s="2">
        <v>3</v>
      </c>
      <c r="L50" s="2">
        <v>0</v>
      </c>
      <c r="M50" s="2">
        <v>0</v>
      </c>
      <c r="N50" s="2">
        <v>1</v>
      </c>
      <c r="O50" s="2">
        <v>7</v>
      </c>
      <c r="P50" s="2">
        <v>4</v>
      </c>
      <c r="Q50" s="2">
        <v>3</v>
      </c>
      <c r="R50" s="2">
        <v>6</v>
      </c>
      <c r="S50" s="2">
        <v>5</v>
      </c>
      <c r="T50" s="2">
        <v>12</v>
      </c>
      <c r="U50" s="2">
        <v>12</v>
      </c>
      <c r="V50" s="2">
        <v>3</v>
      </c>
      <c r="W50" s="2">
        <v>1</v>
      </c>
      <c r="X50" s="2">
        <v>1</v>
      </c>
      <c r="Y50" s="2">
        <v>0</v>
      </c>
      <c r="Z50" s="2">
        <v>0</v>
      </c>
      <c r="AA50" s="2">
        <v>0</v>
      </c>
      <c r="AB50" s="2">
        <v>4</v>
      </c>
      <c r="AC50" s="2">
        <v>6</v>
      </c>
      <c r="AD50" s="2">
        <v>8</v>
      </c>
      <c r="AE50" s="2">
        <v>6</v>
      </c>
      <c r="AF50" s="2">
        <v>5</v>
      </c>
      <c r="AG50" s="2">
        <v>1</v>
      </c>
      <c r="AH50" s="2">
        <v>15</v>
      </c>
      <c r="AI50" s="2">
        <v>11</v>
      </c>
      <c r="AJ50" s="2">
        <v>1</v>
      </c>
      <c r="AK50" s="2">
        <v>1</v>
      </c>
      <c r="AL50" s="2">
        <v>0</v>
      </c>
      <c r="AM50" s="2">
        <v>2</v>
      </c>
      <c r="AN50" s="2">
        <v>4</v>
      </c>
      <c r="AO50" s="2">
        <v>5</v>
      </c>
      <c r="AP50" s="2">
        <v>3</v>
      </c>
      <c r="AQ50" s="2">
        <v>0</v>
      </c>
      <c r="AR50" s="2">
        <v>1</v>
      </c>
      <c r="AS50" s="2">
        <v>1</v>
      </c>
      <c r="AT50" s="2">
        <v>1</v>
      </c>
      <c r="AU50" s="2">
        <v>4</v>
      </c>
      <c r="AV50" s="2">
        <v>0</v>
      </c>
      <c r="AW50" s="2">
        <v>2</v>
      </c>
      <c r="AX50" s="2">
        <v>3</v>
      </c>
      <c r="AY50" s="2">
        <v>0</v>
      </c>
      <c r="AZ50" s="2">
        <v>0</v>
      </c>
      <c r="BA50" s="2">
        <v>2</v>
      </c>
      <c r="BB50" s="15">
        <v>2</v>
      </c>
    </row>
    <row r="51" spans="4:54" x14ac:dyDescent="0.25">
      <c r="D51" s="68"/>
      <c r="E51" s="8" t="s">
        <v>47</v>
      </c>
      <c r="F51" s="9"/>
      <c r="G51" s="12">
        <v>1182</v>
      </c>
      <c r="H51" s="14">
        <v>54</v>
      </c>
      <c r="I51" s="2">
        <v>10</v>
      </c>
      <c r="J51" s="2">
        <v>19</v>
      </c>
      <c r="K51" s="2">
        <v>21</v>
      </c>
      <c r="L51" s="2">
        <v>7</v>
      </c>
      <c r="M51" s="2">
        <v>16</v>
      </c>
      <c r="N51" s="2">
        <v>23</v>
      </c>
      <c r="O51" s="2">
        <v>38</v>
      </c>
      <c r="P51" s="2">
        <v>15</v>
      </c>
      <c r="Q51" s="2">
        <v>19</v>
      </c>
      <c r="R51" s="2">
        <v>59</v>
      </c>
      <c r="S51" s="2">
        <v>54</v>
      </c>
      <c r="T51" s="2">
        <v>77</v>
      </c>
      <c r="U51" s="2">
        <v>61</v>
      </c>
      <c r="V51" s="2">
        <v>18</v>
      </c>
      <c r="W51" s="2">
        <v>17</v>
      </c>
      <c r="X51" s="2">
        <v>9</v>
      </c>
      <c r="Y51" s="2">
        <v>17</v>
      </c>
      <c r="Z51" s="2">
        <v>10</v>
      </c>
      <c r="AA51" s="2">
        <v>18</v>
      </c>
      <c r="AB51" s="2">
        <v>31</v>
      </c>
      <c r="AC51" s="2">
        <v>42</v>
      </c>
      <c r="AD51" s="2">
        <v>72</v>
      </c>
      <c r="AE51" s="2">
        <v>20</v>
      </c>
      <c r="AF51" s="2">
        <v>17</v>
      </c>
      <c r="AG51" s="2">
        <v>14</v>
      </c>
      <c r="AH51" s="2">
        <v>65</v>
      </c>
      <c r="AI51" s="2">
        <v>35</v>
      </c>
      <c r="AJ51" s="2">
        <v>13</v>
      </c>
      <c r="AK51" s="2">
        <v>12</v>
      </c>
      <c r="AL51" s="2">
        <v>11</v>
      </c>
      <c r="AM51" s="2">
        <v>12</v>
      </c>
      <c r="AN51" s="2">
        <v>11</v>
      </c>
      <c r="AO51" s="2">
        <v>32</v>
      </c>
      <c r="AP51" s="2">
        <v>12</v>
      </c>
      <c r="AQ51" s="2">
        <v>12</v>
      </c>
      <c r="AR51" s="2">
        <v>15</v>
      </c>
      <c r="AS51" s="2">
        <v>11</v>
      </c>
      <c r="AT51" s="2">
        <v>4</v>
      </c>
      <c r="AU51" s="2">
        <v>60</v>
      </c>
      <c r="AV51" s="2">
        <v>11</v>
      </c>
      <c r="AW51" s="2">
        <v>14</v>
      </c>
      <c r="AX51" s="2">
        <v>19</v>
      </c>
      <c r="AY51" s="2">
        <v>17</v>
      </c>
      <c r="AZ51" s="2">
        <v>16</v>
      </c>
      <c r="BA51" s="2">
        <v>12</v>
      </c>
      <c r="BB51" s="15">
        <v>30</v>
      </c>
    </row>
    <row r="52" spans="4:54" x14ac:dyDescent="0.25">
      <c r="D52" s="68"/>
      <c r="E52" s="8" t="s">
        <v>48</v>
      </c>
      <c r="F52" s="9"/>
      <c r="G52" s="12">
        <v>175</v>
      </c>
      <c r="H52" s="14">
        <v>11</v>
      </c>
      <c r="I52" s="2">
        <v>3</v>
      </c>
      <c r="J52" s="2">
        <v>0</v>
      </c>
      <c r="K52" s="2">
        <v>3</v>
      </c>
      <c r="L52" s="2">
        <v>1</v>
      </c>
      <c r="M52" s="2">
        <v>1</v>
      </c>
      <c r="N52" s="2">
        <v>1</v>
      </c>
      <c r="O52" s="2">
        <v>6</v>
      </c>
      <c r="P52" s="2">
        <v>2</v>
      </c>
      <c r="Q52" s="2">
        <v>3</v>
      </c>
      <c r="R52" s="2">
        <v>10</v>
      </c>
      <c r="S52" s="2">
        <v>11</v>
      </c>
      <c r="T52" s="2">
        <v>9</v>
      </c>
      <c r="U52" s="2">
        <v>10</v>
      </c>
      <c r="V52" s="2">
        <v>3</v>
      </c>
      <c r="W52" s="2">
        <v>2</v>
      </c>
      <c r="X52" s="2">
        <v>0</v>
      </c>
      <c r="Y52" s="2">
        <v>3</v>
      </c>
      <c r="Z52" s="2">
        <v>1</v>
      </c>
      <c r="AA52" s="2">
        <v>5</v>
      </c>
      <c r="AB52" s="2">
        <v>5</v>
      </c>
      <c r="AC52" s="2">
        <v>4</v>
      </c>
      <c r="AD52" s="2">
        <v>10</v>
      </c>
      <c r="AE52" s="2">
        <v>5</v>
      </c>
      <c r="AF52" s="2">
        <v>3</v>
      </c>
      <c r="AG52" s="2">
        <v>2</v>
      </c>
      <c r="AH52" s="2">
        <v>12</v>
      </c>
      <c r="AI52" s="2">
        <v>6</v>
      </c>
      <c r="AJ52" s="2">
        <v>1</v>
      </c>
      <c r="AK52" s="2">
        <v>1</v>
      </c>
      <c r="AL52" s="2">
        <v>2</v>
      </c>
      <c r="AM52" s="2">
        <v>3</v>
      </c>
      <c r="AN52" s="2">
        <v>4</v>
      </c>
      <c r="AO52" s="2">
        <v>2</v>
      </c>
      <c r="AP52" s="2">
        <v>3</v>
      </c>
      <c r="AQ52" s="2">
        <v>2</v>
      </c>
      <c r="AR52" s="2">
        <v>3</v>
      </c>
      <c r="AS52" s="2">
        <v>2</v>
      </c>
      <c r="AT52" s="2">
        <v>0</v>
      </c>
      <c r="AU52" s="2">
        <v>6</v>
      </c>
      <c r="AV52" s="2">
        <v>0</v>
      </c>
      <c r="AW52" s="2">
        <v>1</v>
      </c>
      <c r="AX52" s="2">
        <v>3</v>
      </c>
      <c r="AY52" s="2">
        <v>0</v>
      </c>
      <c r="AZ52" s="2">
        <v>1</v>
      </c>
      <c r="BA52" s="2">
        <v>3</v>
      </c>
      <c r="BB52" s="15">
        <v>6</v>
      </c>
    </row>
    <row r="53" spans="4:54" x14ac:dyDescent="0.25">
      <c r="D53" s="68"/>
      <c r="E53" s="8" t="s">
        <v>49</v>
      </c>
      <c r="F53" s="9"/>
      <c r="G53" s="12">
        <v>169</v>
      </c>
      <c r="H53" s="14">
        <v>6</v>
      </c>
      <c r="I53" s="2">
        <v>1</v>
      </c>
      <c r="J53" s="2">
        <v>5</v>
      </c>
      <c r="K53" s="2">
        <v>3</v>
      </c>
      <c r="L53" s="2">
        <v>0</v>
      </c>
      <c r="M53" s="2">
        <v>3</v>
      </c>
      <c r="N53" s="2">
        <v>2</v>
      </c>
      <c r="O53" s="2">
        <v>6</v>
      </c>
      <c r="P53" s="2">
        <v>1</v>
      </c>
      <c r="Q53" s="2">
        <v>2</v>
      </c>
      <c r="R53" s="2">
        <v>5</v>
      </c>
      <c r="S53" s="2">
        <v>6</v>
      </c>
      <c r="T53" s="2">
        <v>10</v>
      </c>
      <c r="U53" s="2">
        <v>12</v>
      </c>
      <c r="V53" s="2">
        <v>2</v>
      </c>
      <c r="W53" s="2">
        <v>4</v>
      </c>
      <c r="X53" s="2">
        <v>4</v>
      </c>
      <c r="Y53" s="2">
        <v>0</v>
      </c>
      <c r="Z53" s="2">
        <v>2</v>
      </c>
      <c r="AA53" s="2">
        <v>0</v>
      </c>
      <c r="AB53" s="2">
        <v>2</v>
      </c>
      <c r="AC53" s="2">
        <v>10</v>
      </c>
      <c r="AD53" s="2">
        <v>14</v>
      </c>
      <c r="AE53" s="2">
        <v>1</v>
      </c>
      <c r="AF53" s="2">
        <v>4</v>
      </c>
      <c r="AG53" s="2">
        <v>5</v>
      </c>
      <c r="AH53" s="2">
        <v>14</v>
      </c>
      <c r="AI53" s="2">
        <v>4</v>
      </c>
      <c r="AJ53" s="2">
        <v>3</v>
      </c>
      <c r="AK53" s="2">
        <v>1</v>
      </c>
      <c r="AL53" s="2">
        <v>1</v>
      </c>
      <c r="AM53" s="2">
        <v>1</v>
      </c>
      <c r="AN53" s="2">
        <v>1</v>
      </c>
      <c r="AO53" s="2">
        <v>6</v>
      </c>
      <c r="AP53" s="2">
        <v>2</v>
      </c>
      <c r="AQ53" s="2">
        <v>0</v>
      </c>
      <c r="AR53" s="2">
        <v>2</v>
      </c>
      <c r="AS53" s="2">
        <v>1</v>
      </c>
      <c r="AT53" s="2">
        <v>2</v>
      </c>
      <c r="AU53" s="2">
        <v>8</v>
      </c>
      <c r="AV53" s="2">
        <v>0</v>
      </c>
      <c r="AW53" s="2">
        <v>2</v>
      </c>
      <c r="AX53" s="2">
        <v>2</v>
      </c>
      <c r="AY53" s="2">
        <v>0</v>
      </c>
      <c r="AZ53" s="2">
        <v>2</v>
      </c>
      <c r="BA53" s="2">
        <v>4</v>
      </c>
      <c r="BB53" s="15">
        <v>3</v>
      </c>
    </row>
    <row r="54" spans="4:54" x14ac:dyDescent="0.25">
      <c r="D54" s="68"/>
      <c r="E54" s="8" t="s">
        <v>50</v>
      </c>
      <c r="F54" s="9"/>
      <c r="G54" s="12">
        <v>176</v>
      </c>
      <c r="H54" s="14">
        <v>6</v>
      </c>
      <c r="I54" s="2">
        <v>0</v>
      </c>
      <c r="J54" s="2">
        <v>2</v>
      </c>
      <c r="K54" s="2">
        <v>3</v>
      </c>
      <c r="L54" s="2">
        <v>1</v>
      </c>
      <c r="M54" s="2">
        <v>4</v>
      </c>
      <c r="N54" s="2">
        <v>3</v>
      </c>
      <c r="O54" s="2">
        <v>7</v>
      </c>
      <c r="P54" s="2">
        <v>2</v>
      </c>
      <c r="Q54" s="2">
        <v>3</v>
      </c>
      <c r="R54" s="2">
        <v>9</v>
      </c>
      <c r="S54" s="2">
        <v>8</v>
      </c>
      <c r="T54" s="2">
        <v>14</v>
      </c>
      <c r="U54" s="2">
        <v>8</v>
      </c>
      <c r="V54" s="2">
        <v>4</v>
      </c>
      <c r="W54" s="2">
        <v>7</v>
      </c>
      <c r="X54" s="2">
        <v>1</v>
      </c>
      <c r="Y54" s="2">
        <v>3</v>
      </c>
      <c r="Z54" s="2">
        <v>2</v>
      </c>
      <c r="AA54" s="2">
        <v>3</v>
      </c>
      <c r="AB54" s="2">
        <v>4</v>
      </c>
      <c r="AC54" s="2">
        <v>9</v>
      </c>
      <c r="AD54" s="2">
        <v>11</v>
      </c>
      <c r="AE54" s="2">
        <v>2</v>
      </c>
      <c r="AF54" s="2">
        <v>3</v>
      </c>
      <c r="AG54" s="2">
        <v>4</v>
      </c>
      <c r="AH54" s="2">
        <v>10</v>
      </c>
      <c r="AI54" s="2">
        <v>7</v>
      </c>
      <c r="AJ54" s="2">
        <v>1</v>
      </c>
      <c r="AK54" s="2">
        <v>4</v>
      </c>
      <c r="AL54" s="2">
        <v>2</v>
      </c>
      <c r="AM54" s="2">
        <v>1</v>
      </c>
      <c r="AN54" s="2">
        <v>0</v>
      </c>
      <c r="AO54" s="2">
        <v>3</v>
      </c>
      <c r="AP54" s="2">
        <v>0</v>
      </c>
      <c r="AQ54" s="2">
        <v>1</v>
      </c>
      <c r="AR54" s="2">
        <v>1</v>
      </c>
      <c r="AS54" s="2">
        <v>2</v>
      </c>
      <c r="AT54" s="2">
        <v>0</v>
      </c>
      <c r="AU54" s="2">
        <v>9</v>
      </c>
      <c r="AV54" s="2">
        <v>0</v>
      </c>
      <c r="AW54" s="2">
        <v>3</v>
      </c>
      <c r="AX54" s="2">
        <v>1</v>
      </c>
      <c r="AY54" s="2">
        <v>1</v>
      </c>
      <c r="AZ54" s="2">
        <v>2</v>
      </c>
      <c r="BA54" s="2">
        <v>2</v>
      </c>
      <c r="BB54" s="15">
        <v>3</v>
      </c>
    </row>
    <row r="55" spans="4:54" x14ac:dyDescent="0.25">
      <c r="D55" s="68"/>
      <c r="E55" s="8" t="s">
        <v>51</v>
      </c>
      <c r="F55" s="9"/>
      <c r="G55" s="12">
        <v>183</v>
      </c>
      <c r="H55" s="14">
        <v>11</v>
      </c>
      <c r="I55" s="2">
        <v>2</v>
      </c>
      <c r="J55" s="2">
        <v>4</v>
      </c>
      <c r="K55" s="2">
        <v>5</v>
      </c>
      <c r="L55" s="2">
        <v>1</v>
      </c>
      <c r="M55" s="2">
        <v>3</v>
      </c>
      <c r="N55" s="2">
        <v>4</v>
      </c>
      <c r="O55" s="2">
        <v>7</v>
      </c>
      <c r="P55" s="2">
        <v>2</v>
      </c>
      <c r="Q55" s="2">
        <v>0</v>
      </c>
      <c r="R55" s="2">
        <v>11</v>
      </c>
      <c r="S55" s="2">
        <v>10</v>
      </c>
      <c r="T55" s="2">
        <v>9</v>
      </c>
      <c r="U55" s="2">
        <v>7</v>
      </c>
      <c r="V55" s="2">
        <v>5</v>
      </c>
      <c r="W55" s="2">
        <v>1</v>
      </c>
      <c r="X55" s="2">
        <v>4</v>
      </c>
      <c r="Y55" s="2">
        <v>3</v>
      </c>
      <c r="Z55" s="2">
        <v>1</v>
      </c>
      <c r="AA55" s="2">
        <v>2</v>
      </c>
      <c r="AB55" s="2">
        <v>6</v>
      </c>
      <c r="AC55" s="2">
        <v>5</v>
      </c>
      <c r="AD55" s="2">
        <v>13</v>
      </c>
      <c r="AE55" s="2">
        <v>2</v>
      </c>
      <c r="AF55" s="2">
        <v>1</v>
      </c>
      <c r="AG55" s="2">
        <v>0</v>
      </c>
      <c r="AH55" s="2">
        <v>9</v>
      </c>
      <c r="AI55" s="2">
        <v>5</v>
      </c>
      <c r="AJ55" s="2">
        <v>2</v>
      </c>
      <c r="AK55" s="2">
        <v>2</v>
      </c>
      <c r="AL55" s="2">
        <v>5</v>
      </c>
      <c r="AM55" s="2">
        <v>1</v>
      </c>
      <c r="AN55" s="2">
        <v>4</v>
      </c>
      <c r="AO55" s="2">
        <v>4</v>
      </c>
      <c r="AP55" s="2">
        <v>4</v>
      </c>
      <c r="AQ55" s="2">
        <v>0</v>
      </c>
      <c r="AR55" s="2">
        <v>3</v>
      </c>
      <c r="AS55" s="2">
        <v>1</v>
      </c>
      <c r="AT55" s="2">
        <v>0</v>
      </c>
      <c r="AU55" s="2">
        <v>10</v>
      </c>
      <c r="AV55" s="2">
        <v>3</v>
      </c>
      <c r="AW55" s="2">
        <v>2</v>
      </c>
      <c r="AX55" s="2">
        <v>2</v>
      </c>
      <c r="AY55" s="2">
        <v>1</v>
      </c>
      <c r="AZ55" s="2">
        <v>2</v>
      </c>
      <c r="BA55" s="2">
        <v>2</v>
      </c>
      <c r="BB55" s="15">
        <v>2</v>
      </c>
    </row>
    <row r="56" spans="4:54" x14ac:dyDescent="0.25">
      <c r="D56" s="68"/>
      <c r="E56" s="8" t="s">
        <v>52</v>
      </c>
      <c r="F56" s="9"/>
      <c r="G56" s="12">
        <v>230</v>
      </c>
      <c r="H56" s="14">
        <v>9</v>
      </c>
      <c r="I56" s="2">
        <v>3</v>
      </c>
      <c r="J56" s="2">
        <v>4</v>
      </c>
      <c r="K56" s="2">
        <v>4</v>
      </c>
      <c r="L56" s="2">
        <v>2</v>
      </c>
      <c r="M56" s="2">
        <v>1</v>
      </c>
      <c r="N56" s="2">
        <v>2</v>
      </c>
      <c r="O56" s="2">
        <v>4</v>
      </c>
      <c r="P56" s="2">
        <v>3</v>
      </c>
      <c r="Q56" s="2">
        <v>5</v>
      </c>
      <c r="R56" s="2">
        <v>14</v>
      </c>
      <c r="S56" s="2">
        <v>10</v>
      </c>
      <c r="T56" s="2">
        <v>15</v>
      </c>
      <c r="U56" s="2">
        <v>13</v>
      </c>
      <c r="V56" s="2">
        <v>1</v>
      </c>
      <c r="W56" s="2">
        <v>2</v>
      </c>
      <c r="X56" s="2">
        <v>0</v>
      </c>
      <c r="Y56" s="2">
        <v>4</v>
      </c>
      <c r="Z56" s="2">
        <v>2</v>
      </c>
      <c r="AA56" s="2">
        <v>3</v>
      </c>
      <c r="AB56" s="2">
        <v>9</v>
      </c>
      <c r="AC56" s="2">
        <v>7</v>
      </c>
      <c r="AD56" s="2">
        <v>11</v>
      </c>
      <c r="AE56" s="2">
        <v>1</v>
      </c>
      <c r="AF56" s="2">
        <v>5</v>
      </c>
      <c r="AG56" s="2">
        <v>1</v>
      </c>
      <c r="AH56" s="2">
        <v>13</v>
      </c>
      <c r="AI56" s="2">
        <v>7</v>
      </c>
      <c r="AJ56" s="2">
        <v>2</v>
      </c>
      <c r="AK56" s="2">
        <v>3</v>
      </c>
      <c r="AL56" s="2">
        <v>0</v>
      </c>
      <c r="AM56" s="2">
        <v>4</v>
      </c>
      <c r="AN56" s="2">
        <v>1</v>
      </c>
      <c r="AO56" s="2">
        <v>7</v>
      </c>
      <c r="AP56" s="2">
        <v>2</v>
      </c>
      <c r="AQ56" s="2">
        <v>4</v>
      </c>
      <c r="AR56" s="2">
        <v>2</v>
      </c>
      <c r="AS56" s="2">
        <v>4</v>
      </c>
      <c r="AT56" s="2">
        <v>2</v>
      </c>
      <c r="AU56" s="2">
        <v>11</v>
      </c>
      <c r="AV56" s="2">
        <v>6</v>
      </c>
      <c r="AW56" s="2">
        <v>5</v>
      </c>
      <c r="AX56" s="2">
        <v>4</v>
      </c>
      <c r="AY56" s="2">
        <v>4</v>
      </c>
      <c r="AZ56" s="2">
        <v>4</v>
      </c>
      <c r="BA56" s="2">
        <v>0</v>
      </c>
      <c r="BB56" s="15">
        <v>10</v>
      </c>
    </row>
    <row r="57" spans="4:54" x14ac:dyDescent="0.25">
      <c r="D57" s="68"/>
      <c r="E57" s="8" t="s">
        <v>53</v>
      </c>
      <c r="F57" s="9"/>
      <c r="G57" s="12">
        <v>249</v>
      </c>
      <c r="H57" s="14">
        <v>11</v>
      </c>
      <c r="I57" s="2">
        <v>1</v>
      </c>
      <c r="J57" s="2">
        <v>4</v>
      </c>
      <c r="K57" s="2">
        <v>3</v>
      </c>
      <c r="L57" s="2">
        <v>2</v>
      </c>
      <c r="M57" s="2">
        <v>4</v>
      </c>
      <c r="N57" s="2">
        <v>11</v>
      </c>
      <c r="O57" s="2">
        <v>8</v>
      </c>
      <c r="P57" s="2">
        <v>5</v>
      </c>
      <c r="Q57" s="2">
        <v>6</v>
      </c>
      <c r="R57" s="2">
        <v>10</v>
      </c>
      <c r="S57" s="2">
        <v>9</v>
      </c>
      <c r="T57" s="2">
        <v>20</v>
      </c>
      <c r="U57" s="2">
        <v>11</v>
      </c>
      <c r="V57" s="2">
        <v>3</v>
      </c>
      <c r="W57" s="2">
        <v>1</v>
      </c>
      <c r="X57" s="2">
        <v>0</v>
      </c>
      <c r="Y57" s="2">
        <v>4</v>
      </c>
      <c r="Z57" s="2">
        <v>2</v>
      </c>
      <c r="AA57" s="2">
        <v>5</v>
      </c>
      <c r="AB57" s="2">
        <v>5</v>
      </c>
      <c r="AC57" s="2">
        <v>7</v>
      </c>
      <c r="AD57" s="2">
        <v>13</v>
      </c>
      <c r="AE57" s="2">
        <v>9</v>
      </c>
      <c r="AF57" s="2">
        <v>1</v>
      </c>
      <c r="AG57" s="2">
        <v>2</v>
      </c>
      <c r="AH57" s="2">
        <v>7</v>
      </c>
      <c r="AI57" s="2">
        <v>6</v>
      </c>
      <c r="AJ57" s="2">
        <v>4</v>
      </c>
      <c r="AK57" s="2">
        <v>1</v>
      </c>
      <c r="AL57" s="2">
        <v>1</v>
      </c>
      <c r="AM57" s="2">
        <v>2</v>
      </c>
      <c r="AN57" s="2">
        <v>1</v>
      </c>
      <c r="AO57" s="2">
        <v>10</v>
      </c>
      <c r="AP57" s="2">
        <v>1</v>
      </c>
      <c r="AQ57" s="2">
        <v>5</v>
      </c>
      <c r="AR57" s="2">
        <v>4</v>
      </c>
      <c r="AS57" s="2">
        <v>1</v>
      </c>
      <c r="AT57" s="2">
        <v>0</v>
      </c>
      <c r="AU57" s="2">
        <v>16</v>
      </c>
      <c r="AV57" s="2">
        <v>2</v>
      </c>
      <c r="AW57" s="2">
        <v>1</v>
      </c>
      <c r="AX57" s="2">
        <v>7</v>
      </c>
      <c r="AY57" s="2">
        <v>11</v>
      </c>
      <c r="AZ57" s="2">
        <v>5</v>
      </c>
      <c r="BA57" s="2">
        <v>1</v>
      </c>
      <c r="BB57" s="15">
        <v>6</v>
      </c>
    </row>
    <row r="58" spans="4:54" x14ac:dyDescent="0.25">
      <c r="D58" s="68"/>
      <c r="E58" s="8" t="s">
        <v>37</v>
      </c>
      <c r="F58" s="9"/>
      <c r="G58" s="12">
        <v>5</v>
      </c>
      <c r="H58" s="14">
        <v>0</v>
      </c>
      <c r="I58" s="2">
        <v>0</v>
      </c>
      <c r="J58" s="2">
        <v>0</v>
      </c>
      <c r="K58" s="2">
        <v>0</v>
      </c>
      <c r="L58" s="2">
        <v>0</v>
      </c>
      <c r="M58" s="2">
        <v>0</v>
      </c>
      <c r="N58" s="2">
        <v>0</v>
      </c>
      <c r="O58" s="2">
        <v>0</v>
      </c>
      <c r="P58" s="2">
        <v>1</v>
      </c>
      <c r="Q58" s="2">
        <v>0</v>
      </c>
      <c r="R58" s="2">
        <v>0</v>
      </c>
      <c r="S58" s="2">
        <v>0</v>
      </c>
      <c r="T58" s="2">
        <v>1</v>
      </c>
      <c r="U58" s="2">
        <v>0</v>
      </c>
      <c r="V58" s="2">
        <v>0</v>
      </c>
      <c r="W58" s="2">
        <v>0</v>
      </c>
      <c r="X58" s="2">
        <v>0</v>
      </c>
      <c r="Y58" s="2">
        <v>0</v>
      </c>
      <c r="Z58" s="2">
        <v>0</v>
      </c>
      <c r="AA58" s="2">
        <v>0</v>
      </c>
      <c r="AB58" s="2">
        <v>0</v>
      </c>
      <c r="AC58" s="2">
        <v>1</v>
      </c>
      <c r="AD58" s="2">
        <v>1</v>
      </c>
      <c r="AE58" s="2">
        <v>0</v>
      </c>
      <c r="AF58" s="2">
        <v>0</v>
      </c>
      <c r="AG58" s="2">
        <v>0</v>
      </c>
      <c r="AH58" s="2">
        <v>0</v>
      </c>
      <c r="AI58" s="2">
        <v>1</v>
      </c>
      <c r="AJ58" s="2">
        <v>0</v>
      </c>
      <c r="AK58" s="2">
        <v>0</v>
      </c>
      <c r="AL58" s="2">
        <v>0</v>
      </c>
      <c r="AM58" s="2">
        <v>0</v>
      </c>
      <c r="AN58" s="2">
        <v>0</v>
      </c>
      <c r="AO58" s="2">
        <v>0</v>
      </c>
      <c r="AP58" s="2">
        <v>0</v>
      </c>
      <c r="AQ58" s="2">
        <v>0</v>
      </c>
      <c r="AR58" s="2">
        <v>0</v>
      </c>
      <c r="AS58" s="2">
        <v>0</v>
      </c>
      <c r="AT58" s="2">
        <v>0</v>
      </c>
      <c r="AU58" s="2">
        <v>0</v>
      </c>
      <c r="AV58" s="2">
        <v>0</v>
      </c>
      <c r="AW58" s="2">
        <v>0</v>
      </c>
      <c r="AX58" s="2">
        <v>0</v>
      </c>
      <c r="AY58" s="2">
        <v>0</v>
      </c>
      <c r="AZ58" s="2">
        <v>0</v>
      </c>
      <c r="BA58" s="2">
        <v>0</v>
      </c>
      <c r="BB58" s="15">
        <v>0</v>
      </c>
    </row>
    <row r="59" spans="4:54" x14ac:dyDescent="0.25">
      <c r="D59" s="69"/>
      <c r="E59" s="35" t="s">
        <v>39</v>
      </c>
      <c r="F59" s="31"/>
      <c r="G59" s="25">
        <v>0</v>
      </c>
      <c r="H59" s="39">
        <v>0</v>
      </c>
      <c r="I59" s="6">
        <v>0</v>
      </c>
      <c r="J59" s="6">
        <v>0</v>
      </c>
      <c r="K59" s="6">
        <v>0</v>
      </c>
      <c r="L59" s="6">
        <v>0</v>
      </c>
      <c r="M59" s="6">
        <v>0</v>
      </c>
      <c r="N59" s="6">
        <v>0</v>
      </c>
      <c r="O59" s="6">
        <v>0</v>
      </c>
      <c r="P59" s="6">
        <v>0</v>
      </c>
      <c r="Q59" s="6">
        <v>0</v>
      </c>
      <c r="R59" s="6">
        <v>0</v>
      </c>
      <c r="S59" s="6">
        <v>0</v>
      </c>
      <c r="T59" s="6">
        <v>0</v>
      </c>
      <c r="U59" s="6">
        <v>0</v>
      </c>
      <c r="V59" s="6">
        <v>0</v>
      </c>
      <c r="W59" s="6">
        <v>0</v>
      </c>
      <c r="X59" s="6">
        <v>0</v>
      </c>
      <c r="Y59" s="6">
        <v>0</v>
      </c>
      <c r="Z59" s="6">
        <v>0</v>
      </c>
      <c r="AA59" s="6">
        <v>0</v>
      </c>
      <c r="AB59" s="6">
        <v>0</v>
      </c>
      <c r="AC59" s="6">
        <v>0</v>
      </c>
      <c r="AD59" s="6">
        <v>0</v>
      </c>
      <c r="AE59" s="6">
        <v>0</v>
      </c>
      <c r="AF59" s="6">
        <v>0</v>
      </c>
      <c r="AG59" s="6">
        <v>0</v>
      </c>
      <c r="AH59" s="6">
        <v>0</v>
      </c>
      <c r="AI59" s="6">
        <v>0</v>
      </c>
      <c r="AJ59" s="6">
        <v>0</v>
      </c>
      <c r="AK59" s="6">
        <v>0</v>
      </c>
      <c r="AL59" s="6">
        <v>0</v>
      </c>
      <c r="AM59" s="6">
        <v>0</v>
      </c>
      <c r="AN59" s="6">
        <v>0</v>
      </c>
      <c r="AO59" s="6">
        <v>0</v>
      </c>
      <c r="AP59" s="6">
        <v>0</v>
      </c>
      <c r="AQ59" s="6">
        <v>0</v>
      </c>
      <c r="AR59" s="6">
        <v>0</v>
      </c>
      <c r="AS59" s="6">
        <v>0</v>
      </c>
      <c r="AT59" s="6">
        <v>0</v>
      </c>
      <c r="AU59" s="6">
        <v>0</v>
      </c>
      <c r="AV59" s="6">
        <v>0</v>
      </c>
      <c r="AW59" s="6">
        <v>0</v>
      </c>
      <c r="AX59" s="6">
        <v>0</v>
      </c>
      <c r="AY59" s="6">
        <v>0</v>
      </c>
      <c r="AZ59" s="6">
        <v>0</v>
      </c>
      <c r="BA59" s="6">
        <v>0</v>
      </c>
      <c r="BB59" s="40">
        <v>0</v>
      </c>
    </row>
  </sheetData>
  <mergeCells count="7">
    <mergeCell ref="D34:D47"/>
    <mergeCell ref="D48:D59"/>
    <mergeCell ref="D8:F9"/>
    <mergeCell ref="D11:D18"/>
    <mergeCell ref="D19:D25"/>
    <mergeCell ref="D26:D27"/>
    <mergeCell ref="D28:D33"/>
  </mergeCells>
  <phoneticPr fontId="4"/>
  <pageMargins left="0.7" right="0.7" top="0.75" bottom="0.75" header="0.3" footer="0.3"/>
  <pageSetup paperSize="9" scale="63" pageOrder="overThenDown" orientation="landscape"/>
  <headerFooter>
    <oddFooter>&amp;CN(77)</oddFooter>
  </headerFooter>
  <rowBreaks count="1" manualBreakCount="1">
    <brk id="59" max="16383"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4:U59"/>
  <sheetViews>
    <sheetView workbookViewId="0"/>
  </sheetViews>
  <sheetFormatPr defaultColWidth="8.8984375" defaultRowHeight="12.6" x14ac:dyDescent="0.25"/>
  <cols>
    <col min="1" max="1" width="3.59765625" style="24" customWidth="1"/>
    <col min="2" max="2" width="4.59765625" style="24" customWidth="1"/>
    <col min="3" max="4" width="7.59765625" style="24" customWidth="1"/>
    <col min="5" max="5" width="16.59765625" style="24" customWidth="1"/>
    <col min="6" max="6" width="5.59765625" style="24" customWidth="1"/>
    <col min="7" max="21" width="8.59765625" style="24" customWidth="1"/>
    <col min="22" max="16384" width="8.8984375" style="24"/>
  </cols>
  <sheetData>
    <row r="4" spans="2:21" x14ac:dyDescent="0.25">
      <c r="B4" s="32" t="str">
        <f xml:space="preserve"> HYPERLINK("#'目次'!B13", "[7]")</f>
        <v>[7]</v>
      </c>
      <c r="C4" s="19" t="s">
        <v>77</v>
      </c>
    </row>
    <row r="7" spans="2:21" x14ac:dyDescent="0.25">
      <c r="C7" s="19" t="s">
        <v>11</v>
      </c>
    </row>
    <row r="8" spans="2:21" ht="25.2" x14ac:dyDescent="0.25">
      <c r="D8" s="63"/>
      <c r="E8" s="64"/>
      <c r="F8" s="64"/>
      <c r="G8" s="38" t="s">
        <v>12</v>
      </c>
      <c r="H8" s="33" t="s">
        <v>41</v>
      </c>
      <c r="I8" s="5" t="s">
        <v>34</v>
      </c>
      <c r="J8" s="5" t="s">
        <v>35</v>
      </c>
      <c r="K8" s="5" t="s">
        <v>36</v>
      </c>
      <c r="L8" s="5" t="s">
        <v>38</v>
      </c>
      <c r="M8" s="5" t="s">
        <v>37</v>
      </c>
      <c r="N8" s="5" t="s">
        <v>39</v>
      </c>
      <c r="O8" s="5" t="s">
        <v>42</v>
      </c>
      <c r="P8" s="5" t="s">
        <v>34</v>
      </c>
      <c r="Q8" s="5" t="s">
        <v>35</v>
      </c>
      <c r="R8" s="5" t="s">
        <v>36</v>
      </c>
      <c r="S8" s="5" t="s">
        <v>38</v>
      </c>
      <c r="T8" s="5" t="s">
        <v>37</v>
      </c>
      <c r="U8" s="29" t="s">
        <v>39</v>
      </c>
    </row>
    <row r="9" spans="2:21" x14ac:dyDescent="0.25">
      <c r="D9" s="65"/>
      <c r="E9" s="66"/>
      <c r="F9" s="66"/>
      <c r="G9" s="37"/>
      <c r="H9" s="34"/>
      <c r="I9" s="4"/>
      <c r="J9" s="4"/>
      <c r="K9" s="4"/>
      <c r="L9" s="4"/>
      <c r="M9" s="4"/>
      <c r="N9" s="4"/>
      <c r="O9" s="4"/>
      <c r="P9" s="4"/>
      <c r="Q9" s="4"/>
      <c r="R9" s="4"/>
      <c r="S9" s="4"/>
      <c r="T9" s="4"/>
      <c r="U9" s="26"/>
    </row>
    <row r="10" spans="2:21" x14ac:dyDescent="0.25">
      <c r="D10" s="30"/>
      <c r="E10" s="28" t="s">
        <v>12</v>
      </c>
      <c r="F10" s="36"/>
      <c r="G10" s="27">
        <v>1496</v>
      </c>
      <c r="H10" s="3">
        <v>750</v>
      </c>
      <c r="I10" s="3">
        <v>588</v>
      </c>
      <c r="J10" s="3">
        <v>72</v>
      </c>
      <c r="K10" s="3">
        <v>62</v>
      </c>
      <c r="L10" s="3">
        <v>25</v>
      </c>
      <c r="M10" s="3">
        <v>3</v>
      </c>
      <c r="N10" s="3">
        <v>0</v>
      </c>
      <c r="O10" s="3">
        <v>746</v>
      </c>
      <c r="P10" s="3">
        <v>594</v>
      </c>
      <c r="Q10" s="3">
        <v>65</v>
      </c>
      <c r="R10" s="3">
        <v>67</v>
      </c>
      <c r="S10" s="3">
        <v>18</v>
      </c>
      <c r="T10" s="3">
        <v>2</v>
      </c>
      <c r="U10" s="41">
        <v>0</v>
      </c>
    </row>
    <row r="11" spans="2:21" x14ac:dyDescent="0.25">
      <c r="D11" s="67" t="s">
        <v>21</v>
      </c>
      <c r="E11" s="10" t="s">
        <v>13</v>
      </c>
      <c r="F11" s="7"/>
      <c r="G11" s="11">
        <v>64</v>
      </c>
      <c r="H11" s="13">
        <v>38</v>
      </c>
      <c r="I11" s="1">
        <v>31</v>
      </c>
      <c r="J11" s="1">
        <v>2</v>
      </c>
      <c r="K11" s="1">
        <v>3</v>
      </c>
      <c r="L11" s="1">
        <v>2</v>
      </c>
      <c r="M11" s="1">
        <v>0</v>
      </c>
      <c r="N11" s="1">
        <v>0</v>
      </c>
      <c r="O11" s="1">
        <v>26</v>
      </c>
      <c r="P11" s="1">
        <v>23</v>
      </c>
      <c r="Q11" s="1">
        <v>1</v>
      </c>
      <c r="R11" s="1">
        <v>1</v>
      </c>
      <c r="S11" s="1">
        <v>1</v>
      </c>
      <c r="T11" s="1">
        <v>0</v>
      </c>
      <c r="U11" s="16">
        <v>0</v>
      </c>
    </row>
    <row r="12" spans="2:21" x14ac:dyDescent="0.25">
      <c r="D12" s="68"/>
      <c r="E12" s="8" t="s">
        <v>14</v>
      </c>
      <c r="F12" s="9"/>
      <c r="G12" s="12">
        <v>120</v>
      </c>
      <c r="H12" s="14">
        <v>62</v>
      </c>
      <c r="I12" s="2">
        <v>51</v>
      </c>
      <c r="J12" s="2">
        <v>8</v>
      </c>
      <c r="K12" s="2">
        <v>2</v>
      </c>
      <c r="L12" s="2">
        <v>1</v>
      </c>
      <c r="M12" s="2">
        <v>0</v>
      </c>
      <c r="N12" s="2">
        <v>0</v>
      </c>
      <c r="O12" s="2">
        <v>58</v>
      </c>
      <c r="P12" s="2">
        <v>45</v>
      </c>
      <c r="Q12" s="2">
        <v>7</v>
      </c>
      <c r="R12" s="2">
        <v>6</v>
      </c>
      <c r="S12" s="2">
        <v>0</v>
      </c>
      <c r="T12" s="2">
        <v>0</v>
      </c>
      <c r="U12" s="15">
        <v>0</v>
      </c>
    </row>
    <row r="13" spans="2:21" x14ac:dyDescent="0.25">
      <c r="D13" s="68"/>
      <c r="E13" s="8" t="s">
        <v>15</v>
      </c>
      <c r="F13" s="9"/>
      <c r="G13" s="12">
        <v>417</v>
      </c>
      <c r="H13" s="14">
        <v>207</v>
      </c>
      <c r="I13" s="2">
        <v>164</v>
      </c>
      <c r="J13" s="2">
        <v>18</v>
      </c>
      <c r="K13" s="2">
        <v>19</v>
      </c>
      <c r="L13" s="2">
        <v>5</v>
      </c>
      <c r="M13" s="2">
        <v>1</v>
      </c>
      <c r="N13" s="2">
        <v>0</v>
      </c>
      <c r="O13" s="2">
        <v>210</v>
      </c>
      <c r="P13" s="2">
        <v>159</v>
      </c>
      <c r="Q13" s="2">
        <v>22</v>
      </c>
      <c r="R13" s="2">
        <v>23</v>
      </c>
      <c r="S13" s="2">
        <v>5</v>
      </c>
      <c r="T13" s="2">
        <v>1</v>
      </c>
      <c r="U13" s="15">
        <v>0</v>
      </c>
    </row>
    <row r="14" spans="2:21" x14ac:dyDescent="0.25">
      <c r="D14" s="68"/>
      <c r="E14" s="8" t="s">
        <v>16</v>
      </c>
      <c r="F14" s="9"/>
      <c r="G14" s="12">
        <v>308</v>
      </c>
      <c r="H14" s="14">
        <v>147</v>
      </c>
      <c r="I14" s="2">
        <v>118</v>
      </c>
      <c r="J14" s="2">
        <v>12</v>
      </c>
      <c r="K14" s="2">
        <v>9</v>
      </c>
      <c r="L14" s="2">
        <v>6</v>
      </c>
      <c r="M14" s="2">
        <v>2</v>
      </c>
      <c r="N14" s="2">
        <v>0</v>
      </c>
      <c r="O14" s="2">
        <v>161</v>
      </c>
      <c r="P14" s="2">
        <v>136</v>
      </c>
      <c r="Q14" s="2">
        <v>9</v>
      </c>
      <c r="R14" s="2">
        <v>11</v>
      </c>
      <c r="S14" s="2">
        <v>5</v>
      </c>
      <c r="T14" s="2">
        <v>0</v>
      </c>
      <c r="U14" s="15">
        <v>0</v>
      </c>
    </row>
    <row r="15" spans="2:21" x14ac:dyDescent="0.25">
      <c r="D15" s="68"/>
      <c r="E15" s="8" t="s">
        <v>17</v>
      </c>
      <c r="F15" s="9"/>
      <c r="G15" s="12">
        <v>220</v>
      </c>
      <c r="H15" s="14">
        <v>108</v>
      </c>
      <c r="I15" s="2">
        <v>72</v>
      </c>
      <c r="J15" s="2">
        <v>14</v>
      </c>
      <c r="K15" s="2">
        <v>17</v>
      </c>
      <c r="L15" s="2">
        <v>5</v>
      </c>
      <c r="M15" s="2">
        <v>0</v>
      </c>
      <c r="N15" s="2">
        <v>0</v>
      </c>
      <c r="O15" s="2">
        <v>112</v>
      </c>
      <c r="P15" s="2">
        <v>84</v>
      </c>
      <c r="Q15" s="2">
        <v>7</v>
      </c>
      <c r="R15" s="2">
        <v>18</v>
      </c>
      <c r="S15" s="2">
        <v>2</v>
      </c>
      <c r="T15" s="2">
        <v>1</v>
      </c>
      <c r="U15" s="15">
        <v>0</v>
      </c>
    </row>
    <row r="16" spans="2:21" x14ac:dyDescent="0.25">
      <c r="D16" s="68"/>
      <c r="E16" s="8" t="s">
        <v>18</v>
      </c>
      <c r="F16" s="9"/>
      <c r="G16" s="12">
        <v>99</v>
      </c>
      <c r="H16" s="14">
        <v>49</v>
      </c>
      <c r="I16" s="2">
        <v>37</v>
      </c>
      <c r="J16" s="2">
        <v>4</v>
      </c>
      <c r="K16" s="2">
        <v>5</v>
      </c>
      <c r="L16" s="2">
        <v>3</v>
      </c>
      <c r="M16" s="2">
        <v>0</v>
      </c>
      <c r="N16" s="2">
        <v>0</v>
      </c>
      <c r="O16" s="2">
        <v>50</v>
      </c>
      <c r="P16" s="2">
        <v>41</v>
      </c>
      <c r="Q16" s="2">
        <v>8</v>
      </c>
      <c r="R16" s="2">
        <v>1</v>
      </c>
      <c r="S16" s="2">
        <v>0</v>
      </c>
      <c r="T16" s="2">
        <v>0</v>
      </c>
      <c r="U16" s="15">
        <v>0</v>
      </c>
    </row>
    <row r="17" spans="4:21" x14ac:dyDescent="0.25">
      <c r="D17" s="68"/>
      <c r="E17" s="8" t="s">
        <v>19</v>
      </c>
      <c r="F17" s="9"/>
      <c r="G17" s="12">
        <v>48</v>
      </c>
      <c r="H17" s="14">
        <v>33</v>
      </c>
      <c r="I17" s="2">
        <v>28</v>
      </c>
      <c r="J17" s="2">
        <v>5</v>
      </c>
      <c r="K17" s="2">
        <v>0</v>
      </c>
      <c r="L17" s="2">
        <v>0</v>
      </c>
      <c r="M17" s="2">
        <v>0</v>
      </c>
      <c r="N17" s="2">
        <v>0</v>
      </c>
      <c r="O17" s="2">
        <v>15</v>
      </c>
      <c r="P17" s="2">
        <v>14</v>
      </c>
      <c r="Q17" s="2">
        <v>1</v>
      </c>
      <c r="R17" s="2">
        <v>0</v>
      </c>
      <c r="S17" s="2">
        <v>0</v>
      </c>
      <c r="T17" s="2">
        <v>0</v>
      </c>
      <c r="U17" s="15">
        <v>0</v>
      </c>
    </row>
    <row r="18" spans="4:21" x14ac:dyDescent="0.25">
      <c r="D18" s="68"/>
      <c r="E18" s="8" t="s">
        <v>20</v>
      </c>
      <c r="F18" s="9"/>
      <c r="G18" s="12">
        <v>220</v>
      </c>
      <c r="H18" s="14">
        <v>106</v>
      </c>
      <c r="I18" s="2">
        <v>87</v>
      </c>
      <c r="J18" s="2">
        <v>9</v>
      </c>
      <c r="K18" s="2">
        <v>7</v>
      </c>
      <c r="L18" s="2">
        <v>3</v>
      </c>
      <c r="M18" s="2">
        <v>0</v>
      </c>
      <c r="N18" s="2">
        <v>0</v>
      </c>
      <c r="O18" s="2">
        <v>114</v>
      </c>
      <c r="P18" s="2">
        <v>92</v>
      </c>
      <c r="Q18" s="2">
        <v>10</v>
      </c>
      <c r="R18" s="2">
        <v>7</v>
      </c>
      <c r="S18" s="2">
        <v>5</v>
      </c>
      <c r="T18" s="2">
        <v>0</v>
      </c>
      <c r="U18" s="15">
        <v>0</v>
      </c>
    </row>
    <row r="19" spans="4:21" x14ac:dyDescent="0.25">
      <c r="D19" s="67" t="s">
        <v>22</v>
      </c>
      <c r="E19" s="10" t="s">
        <v>23</v>
      </c>
      <c r="F19" s="7"/>
      <c r="G19" s="11">
        <v>327</v>
      </c>
      <c r="H19" s="13">
        <v>172</v>
      </c>
      <c r="I19" s="1">
        <v>139</v>
      </c>
      <c r="J19" s="1">
        <v>10</v>
      </c>
      <c r="K19" s="1">
        <v>17</v>
      </c>
      <c r="L19" s="1">
        <v>3</v>
      </c>
      <c r="M19" s="1">
        <v>3</v>
      </c>
      <c r="N19" s="1">
        <v>0</v>
      </c>
      <c r="O19" s="1">
        <v>155</v>
      </c>
      <c r="P19" s="1">
        <v>113</v>
      </c>
      <c r="Q19" s="1">
        <v>22</v>
      </c>
      <c r="R19" s="1">
        <v>17</v>
      </c>
      <c r="S19" s="1">
        <v>3</v>
      </c>
      <c r="T19" s="1">
        <v>0</v>
      </c>
      <c r="U19" s="16">
        <v>0</v>
      </c>
    </row>
    <row r="20" spans="4:21" x14ac:dyDescent="0.25">
      <c r="D20" s="68"/>
      <c r="E20" s="8" t="s">
        <v>24</v>
      </c>
      <c r="F20" s="9"/>
      <c r="G20" s="12">
        <v>54</v>
      </c>
      <c r="H20" s="14">
        <v>33</v>
      </c>
      <c r="I20" s="2">
        <v>26</v>
      </c>
      <c r="J20" s="2">
        <v>2</v>
      </c>
      <c r="K20" s="2">
        <v>4</v>
      </c>
      <c r="L20" s="2">
        <v>0</v>
      </c>
      <c r="M20" s="2">
        <v>1</v>
      </c>
      <c r="N20" s="2">
        <v>0</v>
      </c>
      <c r="O20" s="2">
        <v>21</v>
      </c>
      <c r="P20" s="2">
        <v>15</v>
      </c>
      <c r="Q20" s="2">
        <v>2</v>
      </c>
      <c r="R20" s="2">
        <v>4</v>
      </c>
      <c r="S20" s="2">
        <v>0</v>
      </c>
      <c r="T20" s="2">
        <v>0</v>
      </c>
      <c r="U20" s="15">
        <v>0</v>
      </c>
    </row>
    <row r="21" spans="4:21" x14ac:dyDescent="0.25">
      <c r="D21" s="68"/>
      <c r="E21" s="8" t="s">
        <v>25</v>
      </c>
      <c r="F21" s="9"/>
      <c r="G21" s="12">
        <v>273</v>
      </c>
      <c r="H21" s="14">
        <v>139</v>
      </c>
      <c r="I21" s="2">
        <v>113</v>
      </c>
      <c r="J21" s="2">
        <v>8</v>
      </c>
      <c r="K21" s="2">
        <v>13</v>
      </c>
      <c r="L21" s="2">
        <v>3</v>
      </c>
      <c r="M21" s="2">
        <v>2</v>
      </c>
      <c r="N21" s="2">
        <v>0</v>
      </c>
      <c r="O21" s="2">
        <v>134</v>
      </c>
      <c r="P21" s="2">
        <v>98</v>
      </c>
      <c r="Q21" s="2">
        <v>20</v>
      </c>
      <c r="R21" s="2">
        <v>13</v>
      </c>
      <c r="S21" s="2">
        <v>3</v>
      </c>
      <c r="T21" s="2">
        <v>0</v>
      </c>
      <c r="U21" s="15">
        <v>0</v>
      </c>
    </row>
    <row r="22" spans="4:21" x14ac:dyDescent="0.25">
      <c r="D22" s="68"/>
      <c r="E22" s="8" t="s">
        <v>26</v>
      </c>
      <c r="F22" s="9"/>
      <c r="G22" s="12">
        <v>1023</v>
      </c>
      <c r="H22" s="14">
        <v>511</v>
      </c>
      <c r="I22" s="2">
        <v>393</v>
      </c>
      <c r="J22" s="2">
        <v>55</v>
      </c>
      <c r="K22" s="2">
        <v>41</v>
      </c>
      <c r="L22" s="2">
        <v>22</v>
      </c>
      <c r="M22" s="2">
        <v>0</v>
      </c>
      <c r="N22" s="2">
        <v>0</v>
      </c>
      <c r="O22" s="2">
        <v>512</v>
      </c>
      <c r="P22" s="2">
        <v>420</v>
      </c>
      <c r="Q22" s="2">
        <v>40</v>
      </c>
      <c r="R22" s="2">
        <v>40</v>
      </c>
      <c r="S22" s="2">
        <v>10</v>
      </c>
      <c r="T22" s="2">
        <v>2</v>
      </c>
      <c r="U22" s="15">
        <v>0</v>
      </c>
    </row>
    <row r="23" spans="4:21" x14ac:dyDescent="0.25">
      <c r="D23" s="68"/>
      <c r="E23" s="8" t="s">
        <v>27</v>
      </c>
      <c r="F23" s="9"/>
      <c r="G23" s="12">
        <v>654</v>
      </c>
      <c r="H23" s="14">
        <v>316</v>
      </c>
      <c r="I23" s="2">
        <v>235</v>
      </c>
      <c r="J23" s="2">
        <v>37</v>
      </c>
      <c r="K23" s="2">
        <v>33</v>
      </c>
      <c r="L23" s="2">
        <v>11</v>
      </c>
      <c r="M23" s="2">
        <v>0</v>
      </c>
      <c r="N23" s="2">
        <v>0</v>
      </c>
      <c r="O23" s="2">
        <v>338</v>
      </c>
      <c r="P23" s="2">
        <v>267</v>
      </c>
      <c r="Q23" s="2">
        <v>28</v>
      </c>
      <c r="R23" s="2">
        <v>35</v>
      </c>
      <c r="S23" s="2">
        <v>7</v>
      </c>
      <c r="T23" s="2">
        <v>1</v>
      </c>
      <c r="U23" s="15">
        <v>0</v>
      </c>
    </row>
    <row r="24" spans="4:21" x14ac:dyDescent="0.25">
      <c r="D24" s="68"/>
      <c r="E24" s="8" t="s">
        <v>28</v>
      </c>
      <c r="F24" s="9"/>
      <c r="G24" s="12">
        <v>369</v>
      </c>
      <c r="H24" s="14">
        <v>195</v>
      </c>
      <c r="I24" s="2">
        <v>158</v>
      </c>
      <c r="J24" s="2">
        <v>18</v>
      </c>
      <c r="K24" s="2">
        <v>8</v>
      </c>
      <c r="L24" s="2">
        <v>11</v>
      </c>
      <c r="M24" s="2">
        <v>0</v>
      </c>
      <c r="N24" s="2">
        <v>0</v>
      </c>
      <c r="O24" s="2">
        <v>174</v>
      </c>
      <c r="P24" s="2">
        <v>153</v>
      </c>
      <c r="Q24" s="2">
        <v>12</v>
      </c>
      <c r="R24" s="2">
        <v>5</v>
      </c>
      <c r="S24" s="2">
        <v>3</v>
      </c>
      <c r="T24" s="2">
        <v>1</v>
      </c>
      <c r="U24" s="15">
        <v>0</v>
      </c>
    </row>
    <row r="25" spans="4:21" x14ac:dyDescent="0.25">
      <c r="D25" s="68"/>
      <c r="E25" s="8" t="s">
        <v>29</v>
      </c>
      <c r="F25" s="9"/>
      <c r="G25" s="12">
        <v>146</v>
      </c>
      <c r="H25" s="14">
        <v>67</v>
      </c>
      <c r="I25" s="2">
        <v>56</v>
      </c>
      <c r="J25" s="2">
        <v>7</v>
      </c>
      <c r="K25" s="2">
        <v>4</v>
      </c>
      <c r="L25" s="2">
        <v>0</v>
      </c>
      <c r="M25" s="2">
        <v>0</v>
      </c>
      <c r="N25" s="2">
        <v>0</v>
      </c>
      <c r="O25" s="2">
        <v>79</v>
      </c>
      <c r="P25" s="2">
        <v>61</v>
      </c>
      <c r="Q25" s="2">
        <v>3</v>
      </c>
      <c r="R25" s="2">
        <v>10</v>
      </c>
      <c r="S25" s="2">
        <v>5</v>
      </c>
      <c r="T25" s="2">
        <v>0</v>
      </c>
      <c r="U25" s="15">
        <v>0</v>
      </c>
    </row>
    <row r="26" spans="4:21" x14ac:dyDescent="0.25">
      <c r="D26" s="67" t="s">
        <v>30</v>
      </c>
      <c r="E26" s="10" t="s">
        <v>31</v>
      </c>
      <c r="F26" s="7"/>
      <c r="G26" s="11">
        <v>750</v>
      </c>
      <c r="H26" s="13">
        <v>750</v>
      </c>
      <c r="I26" s="1">
        <v>588</v>
      </c>
      <c r="J26" s="1">
        <v>72</v>
      </c>
      <c r="K26" s="1">
        <v>62</v>
      </c>
      <c r="L26" s="1">
        <v>25</v>
      </c>
      <c r="M26" s="1">
        <v>3</v>
      </c>
      <c r="N26" s="1">
        <v>0</v>
      </c>
      <c r="O26" s="1">
        <v>0</v>
      </c>
      <c r="P26" s="1">
        <v>0</v>
      </c>
      <c r="Q26" s="1">
        <v>0</v>
      </c>
      <c r="R26" s="1">
        <v>0</v>
      </c>
      <c r="S26" s="1">
        <v>0</v>
      </c>
      <c r="T26" s="1">
        <v>0</v>
      </c>
      <c r="U26" s="16">
        <v>0</v>
      </c>
    </row>
    <row r="27" spans="4:21" x14ac:dyDescent="0.25">
      <c r="D27" s="68"/>
      <c r="E27" s="8" t="s">
        <v>32</v>
      </c>
      <c r="F27" s="9"/>
      <c r="G27" s="12">
        <v>746</v>
      </c>
      <c r="H27" s="14">
        <v>0</v>
      </c>
      <c r="I27" s="2">
        <v>0</v>
      </c>
      <c r="J27" s="2">
        <v>0</v>
      </c>
      <c r="K27" s="2">
        <v>0</v>
      </c>
      <c r="L27" s="2">
        <v>0</v>
      </c>
      <c r="M27" s="2">
        <v>0</v>
      </c>
      <c r="N27" s="2">
        <v>0</v>
      </c>
      <c r="O27" s="2">
        <v>746</v>
      </c>
      <c r="P27" s="2">
        <v>594</v>
      </c>
      <c r="Q27" s="2">
        <v>65</v>
      </c>
      <c r="R27" s="2">
        <v>67</v>
      </c>
      <c r="S27" s="2">
        <v>18</v>
      </c>
      <c r="T27" s="2">
        <v>2</v>
      </c>
      <c r="U27" s="15">
        <v>0</v>
      </c>
    </row>
    <row r="28" spans="4:21" x14ac:dyDescent="0.25">
      <c r="D28" s="67" t="s">
        <v>33</v>
      </c>
      <c r="E28" s="10" t="s">
        <v>34</v>
      </c>
      <c r="F28" s="7"/>
      <c r="G28" s="11">
        <v>1182</v>
      </c>
      <c r="H28" s="13">
        <v>588</v>
      </c>
      <c r="I28" s="1">
        <v>588</v>
      </c>
      <c r="J28" s="1">
        <v>0</v>
      </c>
      <c r="K28" s="1">
        <v>0</v>
      </c>
      <c r="L28" s="1">
        <v>0</v>
      </c>
      <c r="M28" s="1">
        <v>0</v>
      </c>
      <c r="N28" s="1">
        <v>0</v>
      </c>
      <c r="O28" s="1">
        <v>594</v>
      </c>
      <c r="P28" s="1">
        <v>594</v>
      </c>
      <c r="Q28" s="1">
        <v>0</v>
      </c>
      <c r="R28" s="1">
        <v>0</v>
      </c>
      <c r="S28" s="1">
        <v>0</v>
      </c>
      <c r="T28" s="1">
        <v>0</v>
      </c>
      <c r="U28" s="16">
        <v>0</v>
      </c>
    </row>
    <row r="29" spans="4:21" x14ac:dyDescent="0.25">
      <c r="D29" s="68"/>
      <c r="E29" s="8" t="s">
        <v>35</v>
      </c>
      <c r="F29" s="9"/>
      <c r="G29" s="12">
        <v>137</v>
      </c>
      <c r="H29" s="14">
        <v>72</v>
      </c>
      <c r="I29" s="2">
        <v>0</v>
      </c>
      <c r="J29" s="2">
        <v>72</v>
      </c>
      <c r="K29" s="2">
        <v>0</v>
      </c>
      <c r="L29" s="2">
        <v>0</v>
      </c>
      <c r="M29" s="2">
        <v>0</v>
      </c>
      <c r="N29" s="2">
        <v>0</v>
      </c>
      <c r="O29" s="2">
        <v>65</v>
      </c>
      <c r="P29" s="2">
        <v>0</v>
      </c>
      <c r="Q29" s="2">
        <v>65</v>
      </c>
      <c r="R29" s="2">
        <v>0</v>
      </c>
      <c r="S29" s="2">
        <v>0</v>
      </c>
      <c r="T29" s="2">
        <v>0</v>
      </c>
      <c r="U29" s="15">
        <v>0</v>
      </c>
    </row>
    <row r="30" spans="4:21" x14ac:dyDescent="0.25">
      <c r="D30" s="68"/>
      <c r="E30" s="8" t="s">
        <v>36</v>
      </c>
      <c r="F30" s="9"/>
      <c r="G30" s="12">
        <v>129</v>
      </c>
      <c r="H30" s="14">
        <v>62</v>
      </c>
      <c r="I30" s="2">
        <v>0</v>
      </c>
      <c r="J30" s="2">
        <v>0</v>
      </c>
      <c r="K30" s="2">
        <v>62</v>
      </c>
      <c r="L30" s="2">
        <v>0</v>
      </c>
      <c r="M30" s="2">
        <v>0</v>
      </c>
      <c r="N30" s="2">
        <v>0</v>
      </c>
      <c r="O30" s="2">
        <v>67</v>
      </c>
      <c r="P30" s="2">
        <v>0</v>
      </c>
      <c r="Q30" s="2">
        <v>0</v>
      </c>
      <c r="R30" s="2">
        <v>67</v>
      </c>
      <c r="S30" s="2">
        <v>0</v>
      </c>
      <c r="T30" s="2">
        <v>0</v>
      </c>
      <c r="U30" s="15">
        <v>0</v>
      </c>
    </row>
    <row r="31" spans="4:21" x14ac:dyDescent="0.25">
      <c r="D31" s="68"/>
      <c r="E31" s="8" t="s">
        <v>37</v>
      </c>
      <c r="F31" s="9"/>
      <c r="G31" s="12">
        <v>5</v>
      </c>
      <c r="H31" s="14">
        <v>3</v>
      </c>
      <c r="I31" s="2">
        <v>0</v>
      </c>
      <c r="J31" s="2">
        <v>0</v>
      </c>
      <c r="K31" s="2">
        <v>0</v>
      </c>
      <c r="L31" s="2">
        <v>0</v>
      </c>
      <c r="M31" s="2">
        <v>3</v>
      </c>
      <c r="N31" s="2">
        <v>0</v>
      </c>
      <c r="O31" s="2">
        <v>2</v>
      </c>
      <c r="P31" s="2">
        <v>0</v>
      </c>
      <c r="Q31" s="2">
        <v>0</v>
      </c>
      <c r="R31" s="2">
        <v>0</v>
      </c>
      <c r="S31" s="2">
        <v>0</v>
      </c>
      <c r="T31" s="2">
        <v>2</v>
      </c>
      <c r="U31" s="15">
        <v>0</v>
      </c>
    </row>
    <row r="32" spans="4:21" x14ac:dyDescent="0.25">
      <c r="D32" s="68"/>
      <c r="E32" s="8" t="s">
        <v>38</v>
      </c>
      <c r="F32" s="9"/>
      <c r="G32" s="12">
        <v>43</v>
      </c>
      <c r="H32" s="14">
        <v>25</v>
      </c>
      <c r="I32" s="2">
        <v>0</v>
      </c>
      <c r="J32" s="2">
        <v>0</v>
      </c>
      <c r="K32" s="2">
        <v>0</v>
      </c>
      <c r="L32" s="2">
        <v>25</v>
      </c>
      <c r="M32" s="2">
        <v>0</v>
      </c>
      <c r="N32" s="2">
        <v>0</v>
      </c>
      <c r="O32" s="2">
        <v>18</v>
      </c>
      <c r="P32" s="2">
        <v>0</v>
      </c>
      <c r="Q32" s="2">
        <v>0</v>
      </c>
      <c r="R32" s="2">
        <v>0</v>
      </c>
      <c r="S32" s="2">
        <v>18</v>
      </c>
      <c r="T32" s="2">
        <v>0</v>
      </c>
      <c r="U32" s="15">
        <v>0</v>
      </c>
    </row>
    <row r="33" spans="4:21" x14ac:dyDescent="0.25">
      <c r="D33" s="68"/>
      <c r="E33" s="8" t="s">
        <v>39</v>
      </c>
      <c r="F33" s="9"/>
      <c r="G33" s="12">
        <v>0</v>
      </c>
      <c r="H33" s="14">
        <v>0</v>
      </c>
      <c r="I33" s="2">
        <v>0</v>
      </c>
      <c r="J33" s="2">
        <v>0</v>
      </c>
      <c r="K33" s="2">
        <v>0</v>
      </c>
      <c r="L33" s="2">
        <v>0</v>
      </c>
      <c r="M33" s="2">
        <v>0</v>
      </c>
      <c r="N33" s="2">
        <v>0</v>
      </c>
      <c r="O33" s="2">
        <v>0</v>
      </c>
      <c r="P33" s="2">
        <v>0</v>
      </c>
      <c r="Q33" s="2">
        <v>0</v>
      </c>
      <c r="R33" s="2">
        <v>0</v>
      </c>
      <c r="S33" s="2">
        <v>0</v>
      </c>
      <c r="T33" s="2">
        <v>0</v>
      </c>
      <c r="U33" s="15">
        <v>0</v>
      </c>
    </row>
    <row r="34" spans="4:21" x14ac:dyDescent="0.25">
      <c r="D34" s="67" t="s">
        <v>40</v>
      </c>
      <c r="E34" s="10" t="s">
        <v>41</v>
      </c>
      <c r="F34" s="7"/>
      <c r="G34" s="11">
        <v>750</v>
      </c>
      <c r="H34" s="13">
        <v>750</v>
      </c>
      <c r="I34" s="1">
        <v>588</v>
      </c>
      <c r="J34" s="1">
        <v>72</v>
      </c>
      <c r="K34" s="1">
        <v>62</v>
      </c>
      <c r="L34" s="1">
        <v>25</v>
      </c>
      <c r="M34" s="1">
        <v>3</v>
      </c>
      <c r="N34" s="1">
        <v>0</v>
      </c>
      <c r="O34" s="1">
        <v>0</v>
      </c>
      <c r="P34" s="1">
        <v>0</v>
      </c>
      <c r="Q34" s="1">
        <v>0</v>
      </c>
      <c r="R34" s="1">
        <v>0</v>
      </c>
      <c r="S34" s="1">
        <v>0</v>
      </c>
      <c r="T34" s="1">
        <v>0</v>
      </c>
      <c r="U34" s="16">
        <v>0</v>
      </c>
    </row>
    <row r="35" spans="4:21" x14ac:dyDescent="0.25">
      <c r="D35" s="68"/>
      <c r="E35" s="8" t="s">
        <v>34</v>
      </c>
      <c r="F35" s="9"/>
      <c r="G35" s="12">
        <v>588</v>
      </c>
      <c r="H35" s="14">
        <v>588</v>
      </c>
      <c r="I35" s="2">
        <v>588</v>
      </c>
      <c r="J35" s="2">
        <v>0</v>
      </c>
      <c r="K35" s="2">
        <v>0</v>
      </c>
      <c r="L35" s="2">
        <v>0</v>
      </c>
      <c r="M35" s="2">
        <v>0</v>
      </c>
      <c r="N35" s="2">
        <v>0</v>
      </c>
      <c r="O35" s="2">
        <v>0</v>
      </c>
      <c r="P35" s="2">
        <v>0</v>
      </c>
      <c r="Q35" s="2">
        <v>0</v>
      </c>
      <c r="R35" s="2">
        <v>0</v>
      </c>
      <c r="S35" s="2">
        <v>0</v>
      </c>
      <c r="T35" s="2">
        <v>0</v>
      </c>
      <c r="U35" s="15">
        <v>0</v>
      </c>
    </row>
    <row r="36" spans="4:21" x14ac:dyDescent="0.25">
      <c r="D36" s="68"/>
      <c r="E36" s="8" t="s">
        <v>35</v>
      </c>
      <c r="F36" s="9"/>
      <c r="G36" s="12">
        <v>72</v>
      </c>
      <c r="H36" s="14">
        <v>72</v>
      </c>
      <c r="I36" s="2">
        <v>0</v>
      </c>
      <c r="J36" s="2">
        <v>72</v>
      </c>
      <c r="K36" s="2">
        <v>0</v>
      </c>
      <c r="L36" s="2">
        <v>0</v>
      </c>
      <c r="M36" s="2">
        <v>0</v>
      </c>
      <c r="N36" s="2">
        <v>0</v>
      </c>
      <c r="O36" s="2">
        <v>0</v>
      </c>
      <c r="P36" s="2">
        <v>0</v>
      </c>
      <c r="Q36" s="2">
        <v>0</v>
      </c>
      <c r="R36" s="2">
        <v>0</v>
      </c>
      <c r="S36" s="2">
        <v>0</v>
      </c>
      <c r="T36" s="2">
        <v>0</v>
      </c>
      <c r="U36" s="15">
        <v>0</v>
      </c>
    </row>
    <row r="37" spans="4:21" x14ac:dyDescent="0.25">
      <c r="D37" s="68"/>
      <c r="E37" s="8" t="s">
        <v>36</v>
      </c>
      <c r="F37" s="9"/>
      <c r="G37" s="12">
        <v>62</v>
      </c>
      <c r="H37" s="14">
        <v>62</v>
      </c>
      <c r="I37" s="2">
        <v>0</v>
      </c>
      <c r="J37" s="2">
        <v>0</v>
      </c>
      <c r="K37" s="2">
        <v>62</v>
      </c>
      <c r="L37" s="2">
        <v>0</v>
      </c>
      <c r="M37" s="2">
        <v>0</v>
      </c>
      <c r="N37" s="2">
        <v>0</v>
      </c>
      <c r="O37" s="2">
        <v>0</v>
      </c>
      <c r="P37" s="2">
        <v>0</v>
      </c>
      <c r="Q37" s="2">
        <v>0</v>
      </c>
      <c r="R37" s="2">
        <v>0</v>
      </c>
      <c r="S37" s="2">
        <v>0</v>
      </c>
      <c r="T37" s="2">
        <v>0</v>
      </c>
      <c r="U37" s="15">
        <v>0</v>
      </c>
    </row>
    <row r="38" spans="4:21" x14ac:dyDescent="0.25">
      <c r="D38" s="68"/>
      <c r="E38" s="8" t="s">
        <v>38</v>
      </c>
      <c r="F38" s="9"/>
      <c r="G38" s="12">
        <v>25</v>
      </c>
      <c r="H38" s="14">
        <v>25</v>
      </c>
      <c r="I38" s="2">
        <v>0</v>
      </c>
      <c r="J38" s="2">
        <v>0</v>
      </c>
      <c r="K38" s="2">
        <v>0</v>
      </c>
      <c r="L38" s="2">
        <v>25</v>
      </c>
      <c r="M38" s="2">
        <v>0</v>
      </c>
      <c r="N38" s="2">
        <v>0</v>
      </c>
      <c r="O38" s="2">
        <v>0</v>
      </c>
      <c r="P38" s="2">
        <v>0</v>
      </c>
      <c r="Q38" s="2">
        <v>0</v>
      </c>
      <c r="R38" s="2">
        <v>0</v>
      </c>
      <c r="S38" s="2">
        <v>0</v>
      </c>
      <c r="T38" s="2">
        <v>0</v>
      </c>
      <c r="U38" s="15">
        <v>0</v>
      </c>
    </row>
    <row r="39" spans="4:21" x14ac:dyDescent="0.25">
      <c r="D39" s="68"/>
      <c r="E39" s="8" t="s">
        <v>37</v>
      </c>
      <c r="F39" s="9"/>
      <c r="G39" s="12">
        <v>3</v>
      </c>
      <c r="H39" s="14">
        <v>3</v>
      </c>
      <c r="I39" s="2">
        <v>0</v>
      </c>
      <c r="J39" s="2">
        <v>0</v>
      </c>
      <c r="K39" s="2">
        <v>0</v>
      </c>
      <c r="L39" s="2">
        <v>0</v>
      </c>
      <c r="M39" s="2">
        <v>3</v>
      </c>
      <c r="N39" s="2">
        <v>0</v>
      </c>
      <c r="O39" s="2">
        <v>0</v>
      </c>
      <c r="P39" s="2">
        <v>0</v>
      </c>
      <c r="Q39" s="2">
        <v>0</v>
      </c>
      <c r="R39" s="2">
        <v>0</v>
      </c>
      <c r="S39" s="2">
        <v>0</v>
      </c>
      <c r="T39" s="2">
        <v>0</v>
      </c>
      <c r="U39" s="15">
        <v>0</v>
      </c>
    </row>
    <row r="40" spans="4:21" x14ac:dyDescent="0.25">
      <c r="D40" s="68"/>
      <c r="E40" s="8" t="s">
        <v>39</v>
      </c>
      <c r="F40" s="9"/>
      <c r="G40" s="12">
        <v>0</v>
      </c>
      <c r="H40" s="14">
        <v>0</v>
      </c>
      <c r="I40" s="2">
        <v>0</v>
      </c>
      <c r="J40" s="2">
        <v>0</v>
      </c>
      <c r="K40" s="2">
        <v>0</v>
      </c>
      <c r="L40" s="2">
        <v>0</v>
      </c>
      <c r="M40" s="2">
        <v>0</v>
      </c>
      <c r="N40" s="2">
        <v>0</v>
      </c>
      <c r="O40" s="2">
        <v>0</v>
      </c>
      <c r="P40" s="2">
        <v>0</v>
      </c>
      <c r="Q40" s="2">
        <v>0</v>
      </c>
      <c r="R40" s="2">
        <v>0</v>
      </c>
      <c r="S40" s="2">
        <v>0</v>
      </c>
      <c r="T40" s="2">
        <v>0</v>
      </c>
      <c r="U40" s="15">
        <v>0</v>
      </c>
    </row>
    <row r="41" spans="4:21" x14ac:dyDescent="0.25">
      <c r="D41" s="68"/>
      <c r="E41" s="8" t="s">
        <v>42</v>
      </c>
      <c r="F41" s="9"/>
      <c r="G41" s="12">
        <v>746</v>
      </c>
      <c r="H41" s="14">
        <v>0</v>
      </c>
      <c r="I41" s="2">
        <v>0</v>
      </c>
      <c r="J41" s="2">
        <v>0</v>
      </c>
      <c r="K41" s="2">
        <v>0</v>
      </c>
      <c r="L41" s="2">
        <v>0</v>
      </c>
      <c r="M41" s="2">
        <v>0</v>
      </c>
      <c r="N41" s="2">
        <v>0</v>
      </c>
      <c r="O41" s="2">
        <v>746</v>
      </c>
      <c r="P41" s="2">
        <v>594</v>
      </c>
      <c r="Q41" s="2">
        <v>65</v>
      </c>
      <c r="R41" s="2">
        <v>67</v>
      </c>
      <c r="S41" s="2">
        <v>18</v>
      </c>
      <c r="T41" s="2">
        <v>2</v>
      </c>
      <c r="U41" s="15">
        <v>0</v>
      </c>
    </row>
    <row r="42" spans="4:21" x14ac:dyDescent="0.25">
      <c r="D42" s="68"/>
      <c r="E42" s="8" t="s">
        <v>34</v>
      </c>
      <c r="F42" s="9"/>
      <c r="G42" s="12">
        <v>594</v>
      </c>
      <c r="H42" s="14">
        <v>0</v>
      </c>
      <c r="I42" s="2">
        <v>0</v>
      </c>
      <c r="J42" s="2">
        <v>0</v>
      </c>
      <c r="K42" s="2">
        <v>0</v>
      </c>
      <c r="L42" s="2">
        <v>0</v>
      </c>
      <c r="M42" s="2">
        <v>0</v>
      </c>
      <c r="N42" s="2">
        <v>0</v>
      </c>
      <c r="O42" s="2">
        <v>594</v>
      </c>
      <c r="P42" s="2">
        <v>594</v>
      </c>
      <c r="Q42" s="2">
        <v>0</v>
      </c>
      <c r="R42" s="2">
        <v>0</v>
      </c>
      <c r="S42" s="2">
        <v>0</v>
      </c>
      <c r="T42" s="2">
        <v>0</v>
      </c>
      <c r="U42" s="15">
        <v>0</v>
      </c>
    </row>
    <row r="43" spans="4:21" x14ac:dyDescent="0.25">
      <c r="D43" s="68"/>
      <c r="E43" s="8" t="s">
        <v>35</v>
      </c>
      <c r="F43" s="9"/>
      <c r="G43" s="12">
        <v>65</v>
      </c>
      <c r="H43" s="14">
        <v>0</v>
      </c>
      <c r="I43" s="2">
        <v>0</v>
      </c>
      <c r="J43" s="2">
        <v>0</v>
      </c>
      <c r="K43" s="2">
        <v>0</v>
      </c>
      <c r="L43" s="2">
        <v>0</v>
      </c>
      <c r="M43" s="2">
        <v>0</v>
      </c>
      <c r="N43" s="2">
        <v>0</v>
      </c>
      <c r="O43" s="2">
        <v>65</v>
      </c>
      <c r="P43" s="2">
        <v>0</v>
      </c>
      <c r="Q43" s="2">
        <v>65</v>
      </c>
      <c r="R43" s="2">
        <v>0</v>
      </c>
      <c r="S43" s="2">
        <v>0</v>
      </c>
      <c r="T43" s="2">
        <v>0</v>
      </c>
      <c r="U43" s="15">
        <v>0</v>
      </c>
    </row>
    <row r="44" spans="4:21" x14ac:dyDescent="0.25">
      <c r="D44" s="68"/>
      <c r="E44" s="8" t="s">
        <v>36</v>
      </c>
      <c r="F44" s="9"/>
      <c r="G44" s="12">
        <v>67</v>
      </c>
      <c r="H44" s="14">
        <v>0</v>
      </c>
      <c r="I44" s="2">
        <v>0</v>
      </c>
      <c r="J44" s="2">
        <v>0</v>
      </c>
      <c r="K44" s="2">
        <v>0</v>
      </c>
      <c r="L44" s="2">
        <v>0</v>
      </c>
      <c r="M44" s="2">
        <v>0</v>
      </c>
      <c r="N44" s="2">
        <v>0</v>
      </c>
      <c r="O44" s="2">
        <v>67</v>
      </c>
      <c r="P44" s="2">
        <v>0</v>
      </c>
      <c r="Q44" s="2">
        <v>0</v>
      </c>
      <c r="R44" s="2">
        <v>67</v>
      </c>
      <c r="S44" s="2">
        <v>0</v>
      </c>
      <c r="T44" s="2">
        <v>0</v>
      </c>
      <c r="U44" s="15">
        <v>0</v>
      </c>
    </row>
    <row r="45" spans="4:21" x14ac:dyDescent="0.25">
      <c r="D45" s="68"/>
      <c r="E45" s="8" t="s">
        <v>38</v>
      </c>
      <c r="F45" s="9"/>
      <c r="G45" s="12">
        <v>18</v>
      </c>
      <c r="H45" s="14">
        <v>0</v>
      </c>
      <c r="I45" s="2">
        <v>0</v>
      </c>
      <c r="J45" s="2">
        <v>0</v>
      </c>
      <c r="K45" s="2">
        <v>0</v>
      </c>
      <c r="L45" s="2">
        <v>0</v>
      </c>
      <c r="M45" s="2">
        <v>0</v>
      </c>
      <c r="N45" s="2">
        <v>0</v>
      </c>
      <c r="O45" s="2">
        <v>18</v>
      </c>
      <c r="P45" s="2">
        <v>0</v>
      </c>
      <c r="Q45" s="2">
        <v>0</v>
      </c>
      <c r="R45" s="2">
        <v>0</v>
      </c>
      <c r="S45" s="2">
        <v>18</v>
      </c>
      <c r="T45" s="2">
        <v>0</v>
      </c>
      <c r="U45" s="15">
        <v>0</v>
      </c>
    </row>
    <row r="46" spans="4:21" x14ac:dyDescent="0.25">
      <c r="D46" s="68"/>
      <c r="E46" s="8" t="s">
        <v>37</v>
      </c>
      <c r="F46" s="9"/>
      <c r="G46" s="12">
        <v>2</v>
      </c>
      <c r="H46" s="14">
        <v>0</v>
      </c>
      <c r="I46" s="2">
        <v>0</v>
      </c>
      <c r="J46" s="2">
        <v>0</v>
      </c>
      <c r="K46" s="2">
        <v>0</v>
      </c>
      <c r="L46" s="2">
        <v>0</v>
      </c>
      <c r="M46" s="2">
        <v>0</v>
      </c>
      <c r="N46" s="2">
        <v>0</v>
      </c>
      <c r="O46" s="2">
        <v>2</v>
      </c>
      <c r="P46" s="2">
        <v>0</v>
      </c>
      <c r="Q46" s="2">
        <v>0</v>
      </c>
      <c r="R46" s="2">
        <v>0</v>
      </c>
      <c r="S46" s="2">
        <v>0</v>
      </c>
      <c r="T46" s="2">
        <v>2</v>
      </c>
      <c r="U46" s="15">
        <v>0</v>
      </c>
    </row>
    <row r="47" spans="4:21" x14ac:dyDescent="0.25">
      <c r="D47" s="68"/>
      <c r="E47" s="8" t="s">
        <v>39</v>
      </c>
      <c r="F47" s="9"/>
      <c r="G47" s="12">
        <v>0</v>
      </c>
      <c r="H47" s="14">
        <v>0</v>
      </c>
      <c r="I47" s="2">
        <v>0</v>
      </c>
      <c r="J47" s="2">
        <v>0</v>
      </c>
      <c r="K47" s="2">
        <v>0</v>
      </c>
      <c r="L47" s="2">
        <v>0</v>
      </c>
      <c r="M47" s="2">
        <v>0</v>
      </c>
      <c r="N47" s="2">
        <v>0</v>
      </c>
      <c r="O47" s="2">
        <v>0</v>
      </c>
      <c r="P47" s="2">
        <v>0</v>
      </c>
      <c r="Q47" s="2">
        <v>0</v>
      </c>
      <c r="R47" s="2">
        <v>0</v>
      </c>
      <c r="S47" s="2">
        <v>0</v>
      </c>
      <c r="T47" s="2">
        <v>0</v>
      </c>
      <c r="U47" s="15">
        <v>0</v>
      </c>
    </row>
    <row r="48" spans="4:21" x14ac:dyDescent="0.25">
      <c r="D48" s="67" t="s">
        <v>43</v>
      </c>
      <c r="E48" s="10" t="s">
        <v>44</v>
      </c>
      <c r="F48" s="7"/>
      <c r="G48" s="11">
        <v>309</v>
      </c>
      <c r="H48" s="13">
        <v>159</v>
      </c>
      <c r="I48" s="1">
        <v>0</v>
      </c>
      <c r="J48" s="1">
        <v>72</v>
      </c>
      <c r="K48" s="1">
        <v>62</v>
      </c>
      <c r="L48" s="1">
        <v>25</v>
      </c>
      <c r="M48" s="1">
        <v>0</v>
      </c>
      <c r="N48" s="1">
        <v>0</v>
      </c>
      <c r="O48" s="1">
        <v>150</v>
      </c>
      <c r="P48" s="1">
        <v>0</v>
      </c>
      <c r="Q48" s="1">
        <v>65</v>
      </c>
      <c r="R48" s="1">
        <v>67</v>
      </c>
      <c r="S48" s="1">
        <v>18</v>
      </c>
      <c r="T48" s="1">
        <v>0</v>
      </c>
      <c r="U48" s="16">
        <v>0</v>
      </c>
    </row>
    <row r="49" spans="4:21" x14ac:dyDescent="0.25">
      <c r="D49" s="68"/>
      <c r="E49" s="8" t="s">
        <v>45</v>
      </c>
      <c r="F49" s="9"/>
      <c r="G49" s="12">
        <v>149</v>
      </c>
      <c r="H49" s="14">
        <v>80</v>
      </c>
      <c r="I49" s="2">
        <v>0</v>
      </c>
      <c r="J49" s="2">
        <v>34</v>
      </c>
      <c r="K49" s="2">
        <v>34</v>
      </c>
      <c r="L49" s="2">
        <v>12</v>
      </c>
      <c r="M49" s="2">
        <v>0</v>
      </c>
      <c r="N49" s="2">
        <v>0</v>
      </c>
      <c r="O49" s="2">
        <v>69</v>
      </c>
      <c r="P49" s="2">
        <v>0</v>
      </c>
      <c r="Q49" s="2">
        <v>26</v>
      </c>
      <c r="R49" s="2">
        <v>34</v>
      </c>
      <c r="S49" s="2">
        <v>9</v>
      </c>
      <c r="T49" s="2">
        <v>0</v>
      </c>
      <c r="U49" s="15">
        <v>0</v>
      </c>
    </row>
    <row r="50" spans="4:21" x14ac:dyDescent="0.25">
      <c r="D50" s="68"/>
      <c r="E50" s="8" t="s">
        <v>46</v>
      </c>
      <c r="F50" s="9"/>
      <c r="G50" s="12">
        <v>160</v>
      </c>
      <c r="H50" s="14">
        <v>79</v>
      </c>
      <c r="I50" s="2">
        <v>0</v>
      </c>
      <c r="J50" s="2">
        <v>38</v>
      </c>
      <c r="K50" s="2">
        <v>28</v>
      </c>
      <c r="L50" s="2">
        <v>13</v>
      </c>
      <c r="M50" s="2">
        <v>0</v>
      </c>
      <c r="N50" s="2">
        <v>0</v>
      </c>
      <c r="O50" s="2">
        <v>81</v>
      </c>
      <c r="P50" s="2">
        <v>0</v>
      </c>
      <c r="Q50" s="2">
        <v>39</v>
      </c>
      <c r="R50" s="2">
        <v>33</v>
      </c>
      <c r="S50" s="2">
        <v>9</v>
      </c>
      <c r="T50" s="2">
        <v>0</v>
      </c>
      <c r="U50" s="15">
        <v>0</v>
      </c>
    </row>
    <row r="51" spans="4:21" x14ac:dyDescent="0.25">
      <c r="D51" s="68"/>
      <c r="E51" s="8" t="s">
        <v>47</v>
      </c>
      <c r="F51" s="9"/>
      <c r="G51" s="12">
        <v>1182</v>
      </c>
      <c r="H51" s="14">
        <v>588</v>
      </c>
      <c r="I51" s="2">
        <v>588</v>
      </c>
      <c r="J51" s="2">
        <v>0</v>
      </c>
      <c r="K51" s="2">
        <v>0</v>
      </c>
      <c r="L51" s="2">
        <v>0</v>
      </c>
      <c r="M51" s="2">
        <v>0</v>
      </c>
      <c r="N51" s="2">
        <v>0</v>
      </c>
      <c r="O51" s="2">
        <v>594</v>
      </c>
      <c r="P51" s="2">
        <v>594</v>
      </c>
      <c r="Q51" s="2">
        <v>0</v>
      </c>
      <c r="R51" s="2">
        <v>0</v>
      </c>
      <c r="S51" s="2">
        <v>0</v>
      </c>
      <c r="T51" s="2">
        <v>0</v>
      </c>
      <c r="U51" s="15">
        <v>0</v>
      </c>
    </row>
    <row r="52" spans="4:21" x14ac:dyDescent="0.25">
      <c r="D52" s="68"/>
      <c r="E52" s="8" t="s">
        <v>48</v>
      </c>
      <c r="F52" s="9"/>
      <c r="G52" s="12">
        <v>175</v>
      </c>
      <c r="H52" s="14">
        <v>95</v>
      </c>
      <c r="I52" s="2">
        <v>95</v>
      </c>
      <c r="J52" s="2">
        <v>0</v>
      </c>
      <c r="K52" s="2">
        <v>0</v>
      </c>
      <c r="L52" s="2">
        <v>0</v>
      </c>
      <c r="M52" s="2">
        <v>0</v>
      </c>
      <c r="N52" s="2">
        <v>0</v>
      </c>
      <c r="O52" s="2">
        <v>80</v>
      </c>
      <c r="P52" s="2">
        <v>80</v>
      </c>
      <c r="Q52" s="2">
        <v>0</v>
      </c>
      <c r="R52" s="2">
        <v>0</v>
      </c>
      <c r="S52" s="2">
        <v>0</v>
      </c>
      <c r="T52" s="2">
        <v>0</v>
      </c>
      <c r="U52" s="15">
        <v>0</v>
      </c>
    </row>
    <row r="53" spans="4:21" x14ac:dyDescent="0.25">
      <c r="D53" s="68"/>
      <c r="E53" s="8" t="s">
        <v>49</v>
      </c>
      <c r="F53" s="9"/>
      <c r="G53" s="12">
        <v>169</v>
      </c>
      <c r="H53" s="14">
        <v>80</v>
      </c>
      <c r="I53" s="2">
        <v>80</v>
      </c>
      <c r="J53" s="2">
        <v>0</v>
      </c>
      <c r="K53" s="2">
        <v>0</v>
      </c>
      <c r="L53" s="2">
        <v>0</v>
      </c>
      <c r="M53" s="2">
        <v>0</v>
      </c>
      <c r="N53" s="2">
        <v>0</v>
      </c>
      <c r="O53" s="2">
        <v>89</v>
      </c>
      <c r="P53" s="2">
        <v>89</v>
      </c>
      <c r="Q53" s="2">
        <v>0</v>
      </c>
      <c r="R53" s="2">
        <v>0</v>
      </c>
      <c r="S53" s="2">
        <v>0</v>
      </c>
      <c r="T53" s="2">
        <v>0</v>
      </c>
      <c r="U53" s="15">
        <v>0</v>
      </c>
    </row>
    <row r="54" spans="4:21" x14ac:dyDescent="0.25">
      <c r="D54" s="68"/>
      <c r="E54" s="8" t="s">
        <v>50</v>
      </c>
      <c r="F54" s="9"/>
      <c r="G54" s="12">
        <v>176</v>
      </c>
      <c r="H54" s="14">
        <v>75</v>
      </c>
      <c r="I54" s="2">
        <v>75</v>
      </c>
      <c r="J54" s="2">
        <v>0</v>
      </c>
      <c r="K54" s="2">
        <v>0</v>
      </c>
      <c r="L54" s="2">
        <v>0</v>
      </c>
      <c r="M54" s="2">
        <v>0</v>
      </c>
      <c r="N54" s="2">
        <v>0</v>
      </c>
      <c r="O54" s="2">
        <v>101</v>
      </c>
      <c r="P54" s="2">
        <v>101</v>
      </c>
      <c r="Q54" s="2">
        <v>0</v>
      </c>
      <c r="R54" s="2">
        <v>0</v>
      </c>
      <c r="S54" s="2">
        <v>0</v>
      </c>
      <c r="T54" s="2">
        <v>0</v>
      </c>
      <c r="U54" s="15">
        <v>0</v>
      </c>
    </row>
    <row r="55" spans="4:21" x14ac:dyDescent="0.25">
      <c r="D55" s="68"/>
      <c r="E55" s="8" t="s">
        <v>51</v>
      </c>
      <c r="F55" s="9"/>
      <c r="G55" s="12">
        <v>183</v>
      </c>
      <c r="H55" s="14">
        <v>89</v>
      </c>
      <c r="I55" s="2">
        <v>89</v>
      </c>
      <c r="J55" s="2">
        <v>0</v>
      </c>
      <c r="K55" s="2">
        <v>0</v>
      </c>
      <c r="L55" s="2">
        <v>0</v>
      </c>
      <c r="M55" s="2">
        <v>0</v>
      </c>
      <c r="N55" s="2">
        <v>0</v>
      </c>
      <c r="O55" s="2">
        <v>94</v>
      </c>
      <c r="P55" s="2">
        <v>94</v>
      </c>
      <c r="Q55" s="2">
        <v>0</v>
      </c>
      <c r="R55" s="2">
        <v>0</v>
      </c>
      <c r="S55" s="2">
        <v>0</v>
      </c>
      <c r="T55" s="2">
        <v>0</v>
      </c>
      <c r="U55" s="15">
        <v>0</v>
      </c>
    </row>
    <row r="56" spans="4:21" x14ac:dyDescent="0.25">
      <c r="D56" s="68"/>
      <c r="E56" s="8" t="s">
        <v>52</v>
      </c>
      <c r="F56" s="9"/>
      <c r="G56" s="12">
        <v>230</v>
      </c>
      <c r="H56" s="14">
        <v>118</v>
      </c>
      <c r="I56" s="2">
        <v>118</v>
      </c>
      <c r="J56" s="2">
        <v>0</v>
      </c>
      <c r="K56" s="2">
        <v>0</v>
      </c>
      <c r="L56" s="2">
        <v>0</v>
      </c>
      <c r="M56" s="2">
        <v>0</v>
      </c>
      <c r="N56" s="2">
        <v>0</v>
      </c>
      <c r="O56" s="2">
        <v>112</v>
      </c>
      <c r="P56" s="2">
        <v>112</v>
      </c>
      <c r="Q56" s="2">
        <v>0</v>
      </c>
      <c r="R56" s="2">
        <v>0</v>
      </c>
      <c r="S56" s="2">
        <v>0</v>
      </c>
      <c r="T56" s="2">
        <v>0</v>
      </c>
      <c r="U56" s="15">
        <v>0</v>
      </c>
    </row>
    <row r="57" spans="4:21" x14ac:dyDescent="0.25">
      <c r="D57" s="68"/>
      <c r="E57" s="8" t="s">
        <v>53</v>
      </c>
      <c r="F57" s="9"/>
      <c r="G57" s="12">
        <v>249</v>
      </c>
      <c r="H57" s="14">
        <v>131</v>
      </c>
      <c r="I57" s="2">
        <v>131</v>
      </c>
      <c r="J57" s="2">
        <v>0</v>
      </c>
      <c r="K57" s="2">
        <v>0</v>
      </c>
      <c r="L57" s="2">
        <v>0</v>
      </c>
      <c r="M57" s="2">
        <v>0</v>
      </c>
      <c r="N57" s="2">
        <v>0</v>
      </c>
      <c r="O57" s="2">
        <v>118</v>
      </c>
      <c r="P57" s="2">
        <v>118</v>
      </c>
      <c r="Q57" s="2">
        <v>0</v>
      </c>
      <c r="R57" s="2">
        <v>0</v>
      </c>
      <c r="S57" s="2">
        <v>0</v>
      </c>
      <c r="T57" s="2">
        <v>0</v>
      </c>
      <c r="U57" s="15">
        <v>0</v>
      </c>
    </row>
    <row r="58" spans="4:21" x14ac:dyDescent="0.25">
      <c r="D58" s="68"/>
      <c r="E58" s="8" t="s">
        <v>37</v>
      </c>
      <c r="F58" s="9"/>
      <c r="G58" s="12">
        <v>5</v>
      </c>
      <c r="H58" s="14">
        <v>3</v>
      </c>
      <c r="I58" s="2">
        <v>0</v>
      </c>
      <c r="J58" s="2">
        <v>0</v>
      </c>
      <c r="K58" s="2">
        <v>0</v>
      </c>
      <c r="L58" s="2">
        <v>0</v>
      </c>
      <c r="M58" s="2">
        <v>3</v>
      </c>
      <c r="N58" s="2">
        <v>0</v>
      </c>
      <c r="O58" s="2">
        <v>2</v>
      </c>
      <c r="P58" s="2">
        <v>0</v>
      </c>
      <c r="Q58" s="2">
        <v>0</v>
      </c>
      <c r="R58" s="2">
        <v>0</v>
      </c>
      <c r="S58" s="2">
        <v>0</v>
      </c>
      <c r="T58" s="2">
        <v>2</v>
      </c>
      <c r="U58" s="15">
        <v>0</v>
      </c>
    </row>
    <row r="59" spans="4:21" x14ac:dyDescent="0.25">
      <c r="D59" s="69"/>
      <c r="E59" s="35" t="s">
        <v>39</v>
      </c>
      <c r="F59" s="31"/>
      <c r="G59" s="25">
        <v>0</v>
      </c>
      <c r="H59" s="39">
        <v>0</v>
      </c>
      <c r="I59" s="6">
        <v>0</v>
      </c>
      <c r="J59" s="6">
        <v>0</v>
      </c>
      <c r="K59" s="6">
        <v>0</v>
      </c>
      <c r="L59" s="6">
        <v>0</v>
      </c>
      <c r="M59" s="6">
        <v>0</v>
      </c>
      <c r="N59" s="6">
        <v>0</v>
      </c>
      <c r="O59" s="6">
        <v>0</v>
      </c>
      <c r="P59" s="6">
        <v>0</v>
      </c>
      <c r="Q59" s="6">
        <v>0</v>
      </c>
      <c r="R59" s="6">
        <v>0</v>
      </c>
      <c r="S59" s="6">
        <v>0</v>
      </c>
      <c r="T59" s="6">
        <v>0</v>
      </c>
      <c r="U59" s="40">
        <v>0</v>
      </c>
    </row>
  </sheetData>
  <mergeCells count="7">
    <mergeCell ref="D34:D47"/>
    <mergeCell ref="D48:D59"/>
    <mergeCell ref="D8:F9"/>
    <mergeCell ref="D11:D18"/>
    <mergeCell ref="D19:D25"/>
    <mergeCell ref="D26:D27"/>
    <mergeCell ref="D28:D33"/>
  </mergeCells>
  <phoneticPr fontId="4"/>
  <pageMargins left="0.7" right="0.7" top="0.75" bottom="0.75" header="0.3" footer="0.3"/>
  <pageSetup paperSize="9" scale="63" pageOrder="overThenDown" orientation="landscape"/>
  <headerFooter>
    <oddFooter>&amp;CN(7)</oddFooter>
  </headerFooter>
  <rowBreaks count="1" manualBreakCount="1">
    <brk id="59" max="16383"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4:S59"/>
  <sheetViews>
    <sheetView workbookViewId="0"/>
  </sheetViews>
  <sheetFormatPr defaultColWidth="8.8984375" defaultRowHeight="12.6" x14ac:dyDescent="0.25"/>
  <cols>
    <col min="1" max="1" width="3.59765625" style="24" customWidth="1"/>
    <col min="2" max="2" width="4.59765625" style="24" customWidth="1"/>
    <col min="3" max="4" width="7.59765625" style="24" customWidth="1"/>
    <col min="5" max="5" width="16.59765625" style="24" customWidth="1"/>
    <col min="6" max="6" width="5.59765625" style="24" customWidth="1"/>
    <col min="7" max="19" width="8.59765625" style="24" customWidth="1"/>
    <col min="20" max="16384" width="8.8984375" style="24"/>
  </cols>
  <sheetData>
    <row r="4" spans="2:19" x14ac:dyDescent="0.25">
      <c r="B4" s="32" t="str">
        <f xml:space="preserve"> HYPERLINK("#'目次'!B14", "[8]")</f>
        <v>[8]</v>
      </c>
      <c r="C4" s="19" t="s">
        <v>78</v>
      </c>
    </row>
    <row r="7" spans="2:19" x14ac:dyDescent="0.25">
      <c r="C7" s="19" t="s">
        <v>11</v>
      </c>
    </row>
    <row r="8" spans="2:19" ht="25.2" x14ac:dyDescent="0.25">
      <c r="D8" s="63"/>
      <c r="E8" s="64"/>
      <c r="F8" s="64"/>
      <c r="G8" s="38" t="s">
        <v>12</v>
      </c>
      <c r="H8" s="33" t="s">
        <v>44</v>
      </c>
      <c r="I8" s="5" t="s">
        <v>45</v>
      </c>
      <c r="J8" s="5" t="s">
        <v>46</v>
      </c>
      <c r="K8" s="5" t="s">
        <v>47</v>
      </c>
      <c r="L8" s="5" t="s">
        <v>48</v>
      </c>
      <c r="M8" s="5" t="s">
        <v>49</v>
      </c>
      <c r="N8" s="5" t="s">
        <v>50</v>
      </c>
      <c r="O8" s="5" t="s">
        <v>51</v>
      </c>
      <c r="P8" s="5" t="s">
        <v>52</v>
      </c>
      <c r="Q8" s="5" t="s">
        <v>53</v>
      </c>
      <c r="R8" s="5" t="s">
        <v>37</v>
      </c>
      <c r="S8" s="29" t="s">
        <v>39</v>
      </c>
    </row>
    <row r="9" spans="2:19" x14ac:dyDescent="0.25">
      <c r="D9" s="65"/>
      <c r="E9" s="66"/>
      <c r="F9" s="66"/>
      <c r="G9" s="37"/>
      <c r="H9" s="34"/>
      <c r="I9" s="4"/>
      <c r="J9" s="4"/>
      <c r="K9" s="4"/>
      <c r="L9" s="4"/>
      <c r="M9" s="4"/>
      <c r="N9" s="4"/>
      <c r="O9" s="4"/>
      <c r="P9" s="4"/>
      <c r="Q9" s="4"/>
      <c r="R9" s="4"/>
      <c r="S9" s="26"/>
    </row>
    <row r="10" spans="2:19" x14ac:dyDescent="0.25">
      <c r="D10" s="30"/>
      <c r="E10" s="28" t="s">
        <v>12</v>
      </c>
      <c r="F10" s="36"/>
      <c r="G10" s="27">
        <v>1496</v>
      </c>
      <c r="H10" s="3">
        <v>309</v>
      </c>
      <c r="I10" s="3">
        <v>149</v>
      </c>
      <c r="J10" s="3">
        <v>160</v>
      </c>
      <c r="K10" s="3">
        <v>1182</v>
      </c>
      <c r="L10" s="3">
        <v>175</v>
      </c>
      <c r="M10" s="3">
        <v>169</v>
      </c>
      <c r="N10" s="3">
        <v>176</v>
      </c>
      <c r="O10" s="3">
        <v>183</v>
      </c>
      <c r="P10" s="3">
        <v>230</v>
      </c>
      <c r="Q10" s="3">
        <v>249</v>
      </c>
      <c r="R10" s="3">
        <v>5</v>
      </c>
      <c r="S10" s="41">
        <v>0</v>
      </c>
    </row>
    <row r="11" spans="2:19" x14ac:dyDescent="0.25">
      <c r="D11" s="67" t="s">
        <v>21</v>
      </c>
      <c r="E11" s="10" t="s">
        <v>13</v>
      </c>
      <c r="F11" s="7"/>
      <c r="G11" s="11">
        <v>64</v>
      </c>
      <c r="H11" s="13">
        <v>10</v>
      </c>
      <c r="I11" s="1">
        <v>3</v>
      </c>
      <c r="J11" s="1">
        <v>7</v>
      </c>
      <c r="K11" s="1">
        <v>54</v>
      </c>
      <c r="L11" s="1">
        <v>11</v>
      </c>
      <c r="M11" s="1">
        <v>6</v>
      </c>
      <c r="N11" s="1">
        <v>6</v>
      </c>
      <c r="O11" s="1">
        <v>11</v>
      </c>
      <c r="P11" s="1">
        <v>9</v>
      </c>
      <c r="Q11" s="1">
        <v>11</v>
      </c>
      <c r="R11" s="1">
        <v>0</v>
      </c>
      <c r="S11" s="16">
        <v>0</v>
      </c>
    </row>
    <row r="12" spans="2:19" x14ac:dyDescent="0.25">
      <c r="D12" s="68"/>
      <c r="E12" s="8" t="s">
        <v>14</v>
      </c>
      <c r="F12" s="9"/>
      <c r="G12" s="12">
        <v>120</v>
      </c>
      <c r="H12" s="14">
        <v>24</v>
      </c>
      <c r="I12" s="2">
        <v>13</v>
      </c>
      <c r="J12" s="2">
        <v>11</v>
      </c>
      <c r="K12" s="2">
        <v>96</v>
      </c>
      <c r="L12" s="2">
        <v>9</v>
      </c>
      <c r="M12" s="2">
        <v>14</v>
      </c>
      <c r="N12" s="2">
        <v>13</v>
      </c>
      <c r="O12" s="2">
        <v>19</v>
      </c>
      <c r="P12" s="2">
        <v>16</v>
      </c>
      <c r="Q12" s="2">
        <v>25</v>
      </c>
      <c r="R12" s="2">
        <v>0</v>
      </c>
      <c r="S12" s="15">
        <v>0</v>
      </c>
    </row>
    <row r="13" spans="2:19" x14ac:dyDescent="0.25">
      <c r="D13" s="68"/>
      <c r="E13" s="8" t="s">
        <v>15</v>
      </c>
      <c r="F13" s="9"/>
      <c r="G13" s="12">
        <v>417</v>
      </c>
      <c r="H13" s="14">
        <v>92</v>
      </c>
      <c r="I13" s="2">
        <v>43</v>
      </c>
      <c r="J13" s="2">
        <v>49</v>
      </c>
      <c r="K13" s="2">
        <v>323</v>
      </c>
      <c r="L13" s="2">
        <v>51</v>
      </c>
      <c r="M13" s="2">
        <v>42</v>
      </c>
      <c r="N13" s="2">
        <v>51</v>
      </c>
      <c r="O13" s="2">
        <v>46</v>
      </c>
      <c r="P13" s="2">
        <v>64</v>
      </c>
      <c r="Q13" s="2">
        <v>69</v>
      </c>
      <c r="R13" s="2">
        <v>2</v>
      </c>
      <c r="S13" s="15">
        <v>0</v>
      </c>
    </row>
    <row r="14" spans="2:19" x14ac:dyDescent="0.25">
      <c r="D14" s="68"/>
      <c r="E14" s="8" t="s">
        <v>16</v>
      </c>
      <c r="F14" s="9"/>
      <c r="G14" s="12">
        <v>308</v>
      </c>
      <c r="H14" s="14">
        <v>52</v>
      </c>
      <c r="I14" s="2">
        <v>23</v>
      </c>
      <c r="J14" s="2">
        <v>29</v>
      </c>
      <c r="K14" s="2">
        <v>254</v>
      </c>
      <c r="L14" s="2">
        <v>38</v>
      </c>
      <c r="M14" s="2">
        <v>39</v>
      </c>
      <c r="N14" s="2">
        <v>46</v>
      </c>
      <c r="O14" s="2">
        <v>42</v>
      </c>
      <c r="P14" s="2">
        <v>40</v>
      </c>
      <c r="Q14" s="2">
        <v>49</v>
      </c>
      <c r="R14" s="2">
        <v>2</v>
      </c>
      <c r="S14" s="15">
        <v>0</v>
      </c>
    </row>
    <row r="15" spans="2:19" x14ac:dyDescent="0.25">
      <c r="D15" s="68"/>
      <c r="E15" s="8" t="s">
        <v>17</v>
      </c>
      <c r="F15" s="9"/>
      <c r="G15" s="12">
        <v>220</v>
      </c>
      <c r="H15" s="14">
        <v>63</v>
      </c>
      <c r="I15" s="2">
        <v>29</v>
      </c>
      <c r="J15" s="2">
        <v>34</v>
      </c>
      <c r="K15" s="2">
        <v>156</v>
      </c>
      <c r="L15" s="2">
        <v>25</v>
      </c>
      <c r="M15" s="2">
        <v>31</v>
      </c>
      <c r="N15" s="2">
        <v>29</v>
      </c>
      <c r="O15" s="2">
        <v>19</v>
      </c>
      <c r="P15" s="2">
        <v>31</v>
      </c>
      <c r="Q15" s="2">
        <v>21</v>
      </c>
      <c r="R15" s="2">
        <v>1</v>
      </c>
      <c r="S15" s="15">
        <v>0</v>
      </c>
    </row>
    <row r="16" spans="2:19" x14ac:dyDescent="0.25">
      <c r="D16" s="68"/>
      <c r="E16" s="8" t="s">
        <v>18</v>
      </c>
      <c r="F16" s="9"/>
      <c r="G16" s="12">
        <v>99</v>
      </c>
      <c r="H16" s="14">
        <v>21</v>
      </c>
      <c r="I16" s="2">
        <v>7</v>
      </c>
      <c r="J16" s="2">
        <v>14</v>
      </c>
      <c r="K16" s="2">
        <v>78</v>
      </c>
      <c r="L16" s="2">
        <v>14</v>
      </c>
      <c r="M16" s="2">
        <v>11</v>
      </c>
      <c r="N16" s="2">
        <v>6</v>
      </c>
      <c r="O16" s="2">
        <v>18</v>
      </c>
      <c r="P16" s="2">
        <v>14</v>
      </c>
      <c r="Q16" s="2">
        <v>15</v>
      </c>
      <c r="R16" s="2">
        <v>0</v>
      </c>
      <c r="S16" s="15">
        <v>0</v>
      </c>
    </row>
    <row r="17" spans="4:19" x14ac:dyDescent="0.25">
      <c r="D17" s="68"/>
      <c r="E17" s="8" t="s">
        <v>19</v>
      </c>
      <c r="F17" s="9"/>
      <c r="G17" s="12">
        <v>48</v>
      </c>
      <c r="H17" s="14">
        <v>6</v>
      </c>
      <c r="I17" s="2">
        <v>3</v>
      </c>
      <c r="J17" s="2">
        <v>3</v>
      </c>
      <c r="K17" s="2">
        <v>42</v>
      </c>
      <c r="L17" s="2">
        <v>7</v>
      </c>
      <c r="M17" s="2">
        <v>5</v>
      </c>
      <c r="N17" s="2">
        <v>4</v>
      </c>
      <c r="O17" s="2">
        <v>4</v>
      </c>
      <c r="P17" s="2">
        <v>12</v>
      </c>
      <c r="Q17" s="2">
        <v>10</v>
      </c>
      <c r="R17" s="2">
        <v>0</v>
      </c>
      <c r="S17" s="15">
        <v>0</v>
      </c>
    </row>
    <row r="18" spans="4:19" x14ac:dyDescent="0.25">
      <c r="D18" s="68"/>
      <c r="E18" s="8" t="s">
        <v>20</v>
      </c>
      <c r="F18" s="9"/>
      <c r="G18" s="12">
        <v>220</v>
      </c>
      <c r="H18" s="14">
        <v>41</v>
      </c>
      <c r="I18" s="2">
        <v>28</v>
      </c>
      <c r="J18" s="2">
        <v>13</v>
      </c>
      <c r="K18" s="2">
        <v>179</v>
      </c>
      <c r="L18" s="2">
        <v>20</v>
      </c>
      <c r="M18" s="2">
        <v>21</v>
      </c>
      <c r="N18" s="2">
        <v>21</v>
      </c>
      <c r="O18" s="2">
        <v>24</v>
      </c>
      <c r="P18" s="2">
        <v>44</v>
      </c>
      <c r="Q18" s="2">
        <v>49</v>
      </c>
      <c r="R18" s="2">
        <v>0</v>
      </c>
      <c r="S18" s="15">
        <v>0</v>
      </c>
    </row>
    <row r="19" spans="4:19" x14ac:dyDescent="0.25">
      <c r="D19" s="67" t="s">
        <v>22</v>
      </c>
      <c r="E19" s="10" t="s">
        <v>23</v>
      </c>
      <c r="F19" s="7"/>
      <c r="G19" s="11">
        <v>327</v>
      </c>
      <c r="H19" s="13">
        <v>72</v>
      </c>
      <c r="I19" s="1">
        <v>34</v>
      </c>
      <c r="J19" s="1">
        <v>38</v>
      </c>
      <c r="K19" s="1">
        <v>252</v>
      </c>
      <c r="L19" s="1">
        <v>37</v>
      </c>
      <c r="M19" s="1">
        <v>31</v>
      </c>
      <c r="N19" s="1">
        <v>40</v>
      </c>
      <c r="O19" s="1">
        <v>45</v>
      </c>
      <c r="P19" s="1">
        <v>51</v>
      </c>
      <c r="Q19" s="1">
        <v>48</v>
      </c>
      <c r="R19" s="1">
        <v>3</v>
      </c>
      <c r="S19" s="16">
        <v>0</v>
      </c>
    </row>
    <row r="20" spans="4:19" x14ac:dyDescent="0.25">
      <c r="D20" s="68"/>
      <c r="E20" s="8" t="s">
        <v>24</v>
      </c>
      <c r="F20" s="9"/>
      <c r="G20" s="12">
        <v>54</v>
      </c>
      <c r="H20" s="14">
        <v>12</v>
      </c>
      <c r="I20" s="2">
        <v>5</v>
      </c>
      <c r="J20" s="2">
        <v>7</v>
      </c>
      <c r="K20" s="2">
        <v>41</v>
      </c>
      <c r="L20" s="2">
        <v>6</v>
      </c>
      <c r="M20" s="2">
        <v>2</v>
      </c>
      <c r="N20" s="2">
        <v>7</v>
      </c>
      <c r="O20" s="2">
        <v>5</v>
      </c>
      <c r="P20" s="2">
        <v>10</v>
      </c>
      <c r="Q20" s="2">
        <v>11</v>
      </c>
      <c r="R20" s="2">
        <v>1</v>
      </c>
      <c r="S20" s="15">
        <v>0</v>
      </c>
    </row>
    <row r="21" spans="4:19" x14ac:dyDescent="0.25">
      <c r="D21" s="68"/>
      <c r="E21" s="8" t="s">
        <v>25</v>
      </c>
      <c r="F21" s="9"/>
      <c r="G21" s="12">
        <v>273</v>
      </c>
      <c r="H21" s="14">
        <v>60</v>
      </c>
      <c r="I21" s="2">
        <v>29</v>
      </c>
      <c r="J21" s="2">
        <v>31</v>
      </c>
      <c r="K21" s="2">
        <v>211</v>
      </c>
      <c r="L21" s="2">
        <v>31</v>
      </c>
      <c r="M21" s="2">
        <v>29</v>
      </c>
      <c r="N21" s="2">
        <v>33</v>
      </c>
      <c r="O21" s="2">
        <v>40</v>
      </c>
      <c r="P21" s="2">
        <v>41</v>
      </c>
      <c r="Q21" s="2">
        <v>37</v>
      </c>
      <c r="R21" s="2">
        <v>2</v>
      </c>
      <c r="S21" s="15">
        <v>0</v>
      </c>
    </row>
    <row r="22" spans="4:19" x14ac:dyDescent="0.25">
      <c r="D22" s="68"/>
      <c r="E22" s="8" t="s">
        <v>26</v>
      </c>
      <c r="F22" s="9"/>
      <c r="G22" s="12">
        <v>1023</v>
      </c>
      <c r="H22" s="14">
        <v>208</v>
      </c>
      <c r="I22" s="2">
        <v>101</v>
      </c>
      <c r="J22" s="2">
        <v>107</v>
      </c>
      <c r="K22" s="2">
        <v>813</v>
      </c>
      <c r="L22" s="2">
        <v>125</v>
      </c>
      <c r="M22" s="2">
        <v>120</v>
      </c>
      <c r="N22" s="2">
        <v>122</v>
      </c>
      <c r="O22" s="2">
        <v>120</v>
      </c>
      <c r="P22" s="2">
        <v>159</v>
      </c>
      <c r="Q22" s="2">
        <v>167</v>
      </c>
      <c r="R22" s="2">
        <v>2</v>
      </c>
      <c r="S22" s="15">
        <v>0</v>
      </c>
    </row>
    <row r="23" spans="4:19" x14ac:dyDescent="0.25">
      <c r="D23" s="68"/>
      <c r="E23" s="8" t="s">
        <v>27</v>
      </c>
      <c r="F23" s="9"/>
      <c r="G23" s="12">
        <v>654</v>
      </c>
      <c r="H23" s="14">
        <v>151</v>
      </c>
      <c r="I23" s="2">
        <v>79</v>
      </c>
      <c r="J23" s="2">
        <v>72</v>
      </c>
      <c r="K23" s="2">
        <v>502</v>
      </c>
      <c r="L23" s="2">
        <v>73</v>
      </c>
      <c r="M23" s="2">
        <v>80</v>
      </c>
      <c r="N23" s="2">
        <v>74</v>
      </c>
      <c r="O23" s="2">
        <v>75</v>
      </c>
      <c r="P23" s="2">
        <v>90</v>
      </c>
      <c r="Q23" s="2">
        <v>110</v>
      </c>
      <c r="R23" s="2">
        <v>1</v>
      </c>
      <c r="S23" s="15">
        <v>0</v>
      </c>
    </row>
    <row r="24" spans="4:19" x14ac:dyDescent="0.25">
      <c r="D24" s="68"/>
      <c r="E24" s="8" t="s">
        <v>28</v>
      </c>
      <c r="F24" s="9"/>
      <c r="G24" s="12">
        <v>369</v>
      </c>
      <c r="H24" s="14">
        <v>57</v>
      </c>
      <c r="I24" s="2">
        <v>22</v>
      </c>
      <c r="J24" s="2">
        <v>35</v>
      </c>
      <c r="K24" s="2">
        <v>311</v>
      </c>
      <c r="L24" s="2">
        <v>52</v>
      </c>
      <c r="M24" s="2">
        <v>40</v>
      </c>
      <c r="N24" s="2">
        <v>48</v>
      </c>
      <c r="O24" s="2">
        <v>45</v>
      </c>
      <c r="P24" s="2">
        <v>69</v>
      </c>
      <c r="Q24" s="2">
        <v>57</v>
      </c>
      <c r="R24" s="2">
        <v>1</v>
      </c>
      <c r="S24" s="15">
        <v>0</v>
      </c>
    </row>
    <row r="25" spans="4:19" x14ac:dyDescent="0.25">
      <c r="D25" s="68"/>
      <c r="E25" s="8" t="s">
        <v>29</v>
      </c>
      <c r="F25" s="9"/>
      <c r="G25" s="12">
        <v>146</v>
      </c>
      <c r="H25" s="14">
        <v>29</v>
      </c>
      <c r="I25" s="2">
        <v>14</v>
      </c>
      <c r="J25" s="2">
        <v>15</v>
      </c>
      <c r="K25" s="2">
        <v>117</v>
      </c>
      <c r="L25" s="2">
        <v>13</v>
      </c>
      <c r="M25" s="2">
        <v>18</v>
      </c>
      <c r="N25" s="2">
        <v>14</v>
      </c>
      <c r="O25" s="2">
        <v>18</v>
      </c>
      <c r="P25" s="2">
        <v>20</v>
      </c>
      <c r="Q25" s="2">
        <v>34</v>
      </c>
      <c r="R25" s="2">
        <v>0</v>
      </c>
      <c r="S25" s="15">
        <v>0</v>
      </c>
    </row>
    <row r="26" spans="4:19" x14ac:dyDescent="0.25">
      <c r="D26" s="67" t="s">
        <v>30</v>
      </c>
      <c r="E26" s="10" t="s">
        <v>31</v>
      </c>
      <c r="F26" s="7"/>
      <c r="G26" s="11">
        <v>750</v>
      </c>
      <c r="H26" s="13">
        <v>159</v>
      </c>
      <c r="I26" s="1">
        <v>80</v>
      </c>
      <c r="J26" s="1">
        <v>79</v>
      </c>
      <c r="K26" s="1">
        <v>588</v>
      </c>
      <c r="L26" s="1">
        <v>95</v>
      </c>
      <c r="M26" s="1">
        <v>80</v>
      </c>
      <c r="N26" s="1">
        <v>75</v>
      </c>
      <c r="O26" s="1">
        <v>89</v>
      </c>
      <c r="P26" s="1">
        <v>118</v>
      </c>
      <c r="Q26" s="1">
        <v>131</v>
      </c>
      <c r="R26" s="1">
        <v>3</v>
      </c>
      <c r="S26" s="16">
        <v>0</v>
      </c>
    </row>
    <row r="27" spans="4:19" x14ac:dyDescent="0.25">
      <c r="D27" s="68"/>
      <c r="E27" s="8" t="s">
        <v>32</v>
      </c>
      <c r="F27" s="9"/>
      <c r="G27" s="12">
        <v>746</v>
      </c>
      <c r="H27" s="14">
        <v>150</v>
      </c>
      <c r="I27" s="2">
        <v>69</v>
      </c>
      <c r="J27" s="2">
        <v>81</v>
      </c>
      <c r="K27" s="2">
        <v>594</v>
      </c>
      <c r="L27" s="2">
        <v>80</v>
      </c>
      <c r="M27" s="2">
        <v>89</v>
      </c>
      <c r="N27" s="2">
        <v>101</v>
      </c>
      <c r="O27" s="2">
        <v>94</v>
      </c>
      <c r="P27" s="2">
        <v>112</v>
      </c>
      <c r="Q27" s="2">
        <v>118</v>
      </c>
      <c r="R27" s="2">
        <v>2</v>
      </c>
      <c r="S27" s="15">
        <v>0</v>
      </c>
    </row>
    <row r="28" spans="4:19" x14ac:dyDescent="0.25">
      <c r="D28" s="67" t="s">
        <v>33</v>
      </c>
      <c r="E28" s="10" t="s">
        <v>34</v>
      </c>
      <c r="F28" s="7"/>
      <c r="G28" s="11">
        <v>1182</v>
      </c>
      <c r="H28" s="13">
        <v>0</v>
      </c>
      <c r="I28" s="1">
        <v>0</v>
      </c>
      <c r="J28" s="1">
        <v>0</v>
      </c>
      <c r="K28" s="1">
        <v>1182</v>
      </c>
      <c r="L28" s="1">
        <v>175</v>
      </c>
      <c r="M28" s="1">
        <v>169</v>
      </c>
      <c r="N28" s="1">
        <v>176</v>
      </c>
      <c r="O28" s="1">
        <v>183</v>
      </c>
      <c r="P28" s="1">
        <v>230</v>
      </c>
      <c r="Q28" s="1">
        <v>249</v>
      </c>
      <c r="R28" s="1">
        <v>0</v>
      </c>
      <c r="S28" s="16">
        <v>0</v>
      </c>
    </row>
    <row r="29" spans="4:19" x14ac:dyDescent="0.25">
      <c r="D29" s="68"/>
      <c r="E29" s="8" t="s">
        <v>35</v>
      </c>
      <c r="F29" s="9"/>
      <c r="G29" s="12">
        <v>137</v>
      </c>
      <c r="H29" s="14">
        <v>137</v>
      </c>
      <c r="I29" s="2">
        <v>60</v>
      </c>
      <c r="J29" s="2">
        <v>77</v>
      </c>
      <c r="K29" s="2">
        <v>0</v>
      </c>
      <c r="L29" s="2">
        <v>0</v>
      </c>
      <c r="M29" s="2">
        <v>0</v>
      </c>
      <c r="N29" s="2">
        <v>0</v>
      </c>
      <c r="O29" s="2">
        <v>0</v>
      </c>
      <c r="P29" s="2">
        <v>0</v>
      </c>
      <c r="Q29" s="2">
        <v>0</v>
      </c>
      <c r="R29" s="2">
        <v>0</v>
      </c>
      <c r="S29" s="15">
        <v>0</v>
      </c>
    </row>
    <row r="30" spans="4:19" x14ac:dyDescent="0.25">
      <c r="D30" s="68"/>
      <c r="E30" s="8" t="s">
        <v>36</v>
      </c>
      <c r="F30" s="9"/>
      <c r="G30" s="12">
        <v>129</v>
      </c>
      <c r="H30" s="14">
        <v>129</v>
      </c>
      <c r="I30" s="2">
        <v>68</v>
      </c>
      <c r="J30" s="2">
        <v>61</v>
      </c>
      <c r="K30" s="2">
        <v>0</v>
      </c>
      <c r="L30" s="2">
        <v>0</v>
      </c>
      <c r="M30" s="2">
        <v>0</v>
      </c>
      <c r="N30" s="2">
        <v>0</v>
      </c>
      <c r="O30" s="2">
        <v>0</v>
      </c>
      <c r="P30" s="2">
        <v>0</v>
      </c>
      <c r="Q30" s="2">
        <v>0</v>
      </c>
      <c r="R30" s="2">
        <v>0</v>
      </c>
      <c r="S30" s="15">
        <v>0</v>
      </c>
    </row>
    <row r="31" spans="4:19" x14ac:dyDescent="0.25">
      <c r="D31" s="68"/>
      <c r="E31" s="8" t="s">
        <v>37</v>
      </c>
      <c r="F31" s="9"/>
      <c r="G31" s="12">
        <v>5</v>
      </c>
      <c r="H31" s="14">
        <v>0</v>
      </c>
      <c r="I31" s="2">
        <v>0</v>
      </c>
      <c r="J31" s="2">
        <v>0</v>
      </c>
      <c r="K31" s="2">
        <v>0</v>
      </c>
      <c r="L31" s="2">
        <v>0</v>
      </c>
      <c r="M31" s="2">
        <v>0</v>
      </c>
      <c r="N31" s="2">
        <v>0</v>
      </c>
      <c r="O31" s="2">
        <v>0</v>
      </c>
      <c r="P31" s="2">
        <v>0</v>
      </c>
      <c r="Q31" s="2">
        <v>0</v>
      </c>
      <c r="R31" s="2">
        <v>5</v>
      </c>
      <c r="S31" s="15">
        <v>0</v>
      </c>
    </row>
    <row r="32" spans="4:19" x14ac:dyDescent="0.25">
      <c r="D32" s="68"/>
      <c r="E32" s="8" t="s">
        <v>38</v>
      </c>
      <c r="F32" s="9"/>
      <c r="G32" s="12">
        <v>43</v>
      </c>
      <c r="H32" s="14">
        <v>43</v>
      </c>
      <c r="I32" s="2">
        <v>21</v>
      </c>
      <c r="J32" s="2">
        <v>22</v>
      </c>
      <c r="K32" s="2">
        <v>0</v>
      </c>
      <c r="L32" s="2">
        <v>0</v>
      </c>
      <c r="M32" s="2">
        <v>0</v>
      </c>
      <c r="N32" s="2">
        <v>0</v>
      </c>
      <c r="O32" s="2">
        <v>0</v>
      </c>
      <c r="P32" s="2">
        <v>0</v>
      </c>
      <c r="Q32" s="2">
        <v>0</v>
      </c>
      <c r="R32" s="2">
        <v>0</v>
      </c>
      <c r="S32" s="15">
        <v>0</v>
      </c>
    </row>
    <row r="33" spans="4:19" x14ac:dyDescent="0.25">
      <c r="D33" s="68"/>
      <c r="E33" s="8" t="s">
        <v>39</v>
      </c>
      <c r="F33" s="9"/>
      <c r="G33" s="12">
        <v>0</v>
      </c>
      <c r="H33" s="14">
        <v>0</v>
      </c>
      <c r="I33" s="2">
        <v>0</v>
      </c>
      <c r="J33" s="2">
        <v>0</v>
      </c>
      <c r="K33" s="2">
        <v>0</v>
      </c>
      <c r="L33" s="2">
        <v>0</v>
      </c>
      <c r="M33" s="2">
        <v>0</v>
      </c>
      <c r="N33" s="2">
        <v>0</v>
      </c>
      <c r="O33" s="2">
        <v>0</v>
      </c>
      <c r="P33" s="2">
        <v>0</v>
      </c>
      <c r="Q33" s="2">
        <v>0</v>
      </c>
      <c r="R33" s="2">
        <v>0</v>
      </c>
      <c r="S33" s="15">
        <v>0</v>
      </c>
    </row>
    <row r="34" spans="4:19" x14ac:dyDescent="0.25">
      <c r="D34" s="67" t="s">
        <v>40</v>
      </c>
      <c r="E34" s="10" t="s">
        <v>41</v>
      </c>
      <c r="F34" s="7"/>
      <c r="G34" s="11">
        <v>750</v>
      </c>
      <c r="H34" s="13">
        <v>159</v>
      </c>
      <c r="I34" s="1">
        <v>80</v>
      </c>
      <c r="J34" s="1">
        <v>79</v>
      </c>
      <c r="K34" s="1">
        <v>588</v>
      </c>
      <c r="L34" s="1">
        <v>95</v>
      </c>
      <c r="M34" s="1">
        <v>80</v>
      </c>
      <c r="N34" s="1">
        <v>75</v>
      </c>
      <c r="O34" s="1">
        <v>89</v>
      </c>
      <c r="P34" s="1">
        <v>118</v>
      </c>
      <c r="Q34" s="1">
        <v>131</v>
      </c>
      <c r="R34" s="1">
        <v>3</v>
      </c>
      <c r="S34" s="16">
        <v>0</v>
      </c>
    </row>
    <row r="35" spans="4:19" x14ac:dyDescent="0.25">
      <c r="D35" s="68"/>
      <c r="E35" s="8" t="s">
        <v>34</v>
      </c>
      <c r="F35" s="9"/>
      <c r="G35" s="12">
        <v>588</v>
      </c>
      <c r="H35" s="14">
        <v>0</v>
      </c>
      <c r="I35" s="2">
        <v>0</v>
      </c>
      <c r="J35" s="2">
        <v>0</v>
      </c>
      <c r="K35" s="2">
        <v>588</v>
      </c>
      <c r="L35" s="2">
        <v>95</v>
      </c>
      <c r="M35" s="2">
        <v>80</v>
      </c>
      <c r="N35" s="2">
        <v>75</v>
      </c>
      <c r="O35" s="2">
        <v>89</v>
      </c>
      <c r="P35" s="2">
        <v>118</v>
      </c>
      <c r="Q35" s="2">
        <v>131</v>
      </c>
      <c r="R35" s="2">
        <v>0</v>
      </c>
      <c r="S35" s="15">
        <v>0</v>
      </c>
    </row>
    <row r="36" spans="4:19" x14ac:dyDescent="0.25">
      <c r="D36" s="68"/>
      <c r="E36" s="8" t="s">
        <v>35</v>
      </c>
      <c r="F36" s="9"/>
      <c r="G36" s="12">
        <v>72</v>
      </c>
      <c r="H36" s="14">
        <v>72</v>
      </c>
      <c r="I36" s="2">
        <v>34</v>
      </c>
      <c r="J36" s="2">
        <v>38</v>
      </c>
      <c r="K36" s="2">
        <v>0</v>
      </c>
      <c r="L36" s="2">
        <v>0</v>
      </c>
      <c r="M36" s="2">
        <v>0</v>
      </c>
      <c r="N36" s="2">
        <v>0</v>
      </c>
      <c r="O36" s="2">
        <v>0</v>
      </c>
      <c r="P36" s="2">
        <v>0</v>
      </c>
      <c r="Q36" s="2">
        <v>0</v>
      </c>
      <c r="R36" s="2">
        <v>0</v>
      </c>
      <c r="S36" s="15">
        <v>0</v>
      </c>
    </row>
    <row r="37" spans="4:19" x14ac:dyDescent="0.25">
      <c r="D37" s="68"/>
      <c r="E37" s="8" t="s">
        <v>36</v>
      </c>
      <c r="F37" s="9"/>
      <c r="G37" s="12">
        <v>62</v>
      </c>
      <c r="H37" s="14">
        <v>62</v>
      </c>
      <c r="I37" s="2">
        <v>34</v>
      </c>
      <c r="J37" s="2">
        <v>28</v>
      </c>
      <c r="K37" s="2">
        <v>0</v>
      </c>
      <c r="L37" s="2">
        <v>0</v>
      </c>
      <c r="M37" s="2">
        <v>0</v>
      </c>
      <c r="N37" s="2">
        <v>0</v>
      </c>
      <c r="O37" s="2">
        <v>0</v>
      </c>
      <c r="P37" s="2">
        <v>0</v>
      </c>
      <c r="Q37" s="2">
        <v>0</v>
      </c>
      <c r="R37" s="2">
        <v>0</v>
      </c>
      <c r="S37" s="15">
        <v>0</v>
      </c>
    </row>
    <row r="38" spans="4:19" x14ac:dyDescent="0.25">
      <c r="D38" s="68"/>
      <c r="E38" s="8" t="s">
        <v>38</v>
      </c>
      <c r="F38" s="9"/>
      <c r="G38" s="12">
        <v>25</v>
      </c>
      <c r="H38" s="14">
        <v>25</v>
      </c>
      <c r="I38" s="2">
        <v>12</v>
      </c>
      <c r="J38" s="2">
        <v>13</v>
      </c>
      <c r="K38" s="2">
        <v>0</v>
      </c>
      <c r="L38" s="2">
        <v>0</v>
      </c>
      <c r="M38" s="2">
        <v>0</v>
      </c>
      <c r="N38" s="2">
        <v>0</v>
      </c>
      <c r="O38" s="2">
        <v>0</v>
      </c>
      <c r="P38" s="2">
        <v>0</v>
      </c>
      <c r="Q38" s="2">
        <v>0</v>
      </c>
      <c r="R38" s="2">
        <v>0</v>
      </c>
      <c r="S38" s="15">
        <v>0</v>
      </c>
    </row>
    <row r="39" spans="4:19" x14ac:dyDescent="0.25">
      <c r="D39" s="68"/>
      <c r="E39" s="8" t="s">
        <v>37</v>
      </c>
      <c r="F39" s="9"/>
      <c r="G39" s="12">
        <v>3</v>
      </c>
      <c r="H39" s="14">
        <v>0</v>
      </c>
      <c r="I39" s="2">
        <v>0</v>
      </c>
      <c r="J39" s="2">
        <v>0</v>
      </c>
      <c r="K39" s="2">
        <v>0</v>
      </c>
      <c r="L39" s="2">
        <v>0</v>
      </c>
      <c r="M39" s="2">
        <v>0</v>
      </c>
      <c r="N39" s="2">
        <v>0</v>
      </c>
      <c r="O39" s="2">
        <v>0</v>
      </c>
      <c r="P39" s="2">
        <v>0</v>
      </c>
      <c r="Q39" s="2">
        <v>0</v>
      </c>
      <c r="R39" s="2">
        <v>3</v>
      </c>
      <c r="S39" s="15">
        <v>0</v>
      </c>
    </row>
    <row r="40" spans="4:19" x14ac:dyDescent="0.25">
      <c r="D40" s="68"/>
      <c r="E40" s="8" t="s">
        <v>39</v>
      </c>
      <c r="F40" s="9"/>
      <c r="G40" s="12">
        <v>0</v>
      </c>
      <c r="H40" s="14">
        <v>0</v>
      </c>
      <c r="I40" s="2">
        <v>0</v>
      </c>
      <c r="J40" s="2">
        <v>0</v>
      </c>
      <c r="K40" s="2">
        <v>0</v>
      </c>
      <c r="L40" s="2">
        <v>0</v>
      </c>
      <c r="M40" s="2">
        <v>0</v>
      </c>
      <c r="N40" s="2">
        <v>0</v>
      </c>
      <c r="O40" s="2">
        <v>0</v>
      </c>
      <c r="P40" s="2">
        <v>0</v>
      </c>
      <c r="Q40" s="2">
        <v>0</v>
      </c>
      <c r="R40" s="2">
        <v>0</v>
      </c>
      <c r="S40" s="15">
        <v>0</v>
      </c>
    </row>
    <row r="41" spans="4:19" x14ac:dyDescent="0.25">
      <c r="D41" s="68"/>
      <c r="E41" s="8" t="s">
        <v>42</v>
      </c>
      <c r="F41" s="9"/>
      <c r="G41" s="12">
        <v>746</v>
      </c>
      <c r="H41" s="14">
        <v>150</v>
      </c>
      <c r="I41" s="2">
        <v>69</v>
      </c>
      <c r="J41" s="2">
        <v>81</v>
      </c>
      <c r="K41" s="2">
        <v>594</v>
      </c>
      <c r="L41" s="2">
        <v>80</v>
      </c>
      <c r="M41" s="2">
        <v>89</v>
      </c>
      <c r="N41" s="2">
        <v>101</v>
      </c>
      <c r="O41" s="2">
        <v>94</v>
      </c>
      <c r="P41" s="2">
        <v>112</v>
      </c>
      <c r="Q41" s="2">
        <v>118</v>
      </c>
      <c r="R41" s="2">
        <v>2</v>
      </c>
      <c r="S41" s="15">
        <v>0</v>
      </c>
    </row>
    <row r="42" spans="4:19" x14ac:dyDescent="0.25">
      <c r="D42" s="68"/>
      <c r="E42" s="8" t="s">
        <v>34</v>
      </c>
      <c r="F42" s="9"/>
      <c r="G42" s="12">
        <v>594</v>
      </c>
      <c r="H42" s="14">
        <v>0</v>
      </c>
      <c r="I42" s="2">
        <v>0</v>
      </c>
      <c r="J42" s="2">
        <v>0</v>
      </c>
      <c r="K42" s="2">
        <v>594</v>
      </c>
      <c r="L42" s="2">
        <v>80</v>
      </c>
      <c r="M42" s="2">
        <v>89</v>
      </c>
      <c r="N42" s="2">
        <v>101</v>
      </c>
      <c r="O42" s="2">
        <v>94</v>
      </c>
      <c r="P42" s="2">
        <v>112</v>
      </c>
      <c r="Q42" s="2">
        <v>118</v>
      </c>
      <c r="R42" s="2">
        <v>0</v>
      </c>
      <c r="S42" s="15">
        <v>0</v>
      </c>
    </row>
    <row r="43" spans="4:19" x14ac:dyDescent="0.25">
      <c r="D43" s="68"/>
      <c r="E43" s="8" t="s">
        <v>35</v>
      </c>
      <c r="F43" s="9"/>
      <c r="G43" s="12">
        <v>65</v>
      </c>
      <c r="H43" s="14">
        <v>65</v>
      </c>
      <c r="I43" s="2">
        <v>26</v>
      </c>
      <c r="J43" s="2">
        <v>39</v>
      </c>
      <c r="K43" s="2">
        <v>0</v>
      </c>
      <c r="L43" s="2">
        <v>0</v>
      </c>
      <c r="M43" s="2">
        <v>0</v>
      </c>
      <c r="N43" s="2">
        <v>0</v>
      </c>
      <c r="O43" s="2">
        <v>0</v>
      </c>
      <c r="P43" s="2">
        <v>0</v>
      </c>
      <c r="Q43" s="2">
        <v>0</v>
      </c>
      <c r="R43" s="2">
        <v>0</v>
      </c>
      <c r="S43" s="15">
        <v>0</v>
      </c>
    </row>
    <row r="44" spans="4:19" x14ac:dyDescent="0.25">
      <c r="D44" s="68"/>
      <c r="E44" s="8" t="s">
        <v>36</v>
      </c>
      <c r="F44" s="9"/>
      <c r="G44" s="12">
        <v>67</v>
      </c>
      <c r="H44" s="14">
        <v>67</v>
      </c>
      <c r="I44" s="2">
        <v>34</v>
      </c>
      <c r="J44" s="2">
        <v>33</v>
      </c>
      <c r="K44" s="2">
        <v>0</v>
      </c>
      <c r="L44" s="2">
        <v>0</v>
      </c>
      <c r="M44" s="2">
        <v>0</v>
      </c>
      <c r="N44" s="2">
        <v>0</v>
      </c>
      <c r="O44" s="2">
        <v>0</v>
      </c>
      <c r="P44" s="2">
        <v>0</v>
      </c>
      <c r="Q44" s="2">
        <v>0</v>
      </c>
      <c r="R44" s="2">
        <v>0</v>
      </c>
      <c r="S44" s="15">
        <v>0</v>
      </c>
    </row>
    <row r="45" spans="4:19" x14ac:dyDescent="0.25">
      <c r="D45" s="68"/>
      <c r="E45" s="8" t="s">
        <v>38</v>
      </c>
      <c r="F45" s="9"/>
      <c r="G45" s="12">
        <v>18</v>
      </c>
      <c r="H45" s="14">
        <v>18</v>
      </c>
      <c r="I45" s="2">
        <v>9</v>
      </c>
      <c r="J45" s="2">
        <v>9</v>
      </c>
      <c r="K45" s="2">
        <v>0</v>
      </c>
      <c r="L45" s="2">
        <v>0</v>
      </c>
      <c r="M45" s="2">
        <v>0</v>
      </c>
      <c r="N45" s="2">
        <v>0</v>
      </c>
      <c r="O45" s="2">
        <v>0</v>
      </c>
      <c r="P45" s="2">
        <v>0</v>
      </c>
      <c r="Q45" s="2">
        <v>0</v>
      </c>
      <c r="R45" s="2">
        <v>0</v>
      </c>
      <c r="S45" s="15">
        <v>0</v>
      </c>
    </row>
    <row r="46" spans="4:19" x14ac:dyDescent="0.25">
      <c r="D46" s="68"/>
      <c r="E46" s="8" t="s">
        <v>37</v>
      </c>
      <c r="F46" s="9"/>
      <c r="G46" s="12">
        <v>2</v>
      </c>
      <c r="H46" s="14">
        <v>0</v>
      </c>
      <c r="I46" s="2">
        <v>0</v>
      </c>
      <c r="J46" s="2">
        <v>0</v>
      </c>
      <c r="K46" s="2">
        <v>0</v>
      </c>
      <c r="L46" s="2">
        <v>0</v>
      </c>
      <c r="M46" s="2">
        <v>0</v>
      </c>
      <c r="N46" s="2">
        <v>0</v>
      </c>
      <c r="O46" s="2">
        <v>0</v>
      </c>
      <c r="P46" s="2">
        <v>0</v>
      </c>
      <c r="Q46" s="2">
        <v>0</v>
      </c>
      <c r="R46" s="2">
        <v>2</v>
      </c>
      <c r="S46" s="15">
        <v>0</v>
      </c>
    </row>
    <row r="47" spans="4:19" x14ac:dyDescent="0.25">
      <c r="D47" s="68"/>
      <c r="E47" s="8" t="s">
        <v>39</v>
      </c>
      <c r="F47" s="9"/>
      <c r="G47" s="12">
        <v>0</v>
      </c>
      <c r="H47" s="14">
        <v>0</v>
      </c>
      <c r="I47" s="2">
        <v>0</v>
      </c>
      <c r="J47" s="2">
        <v>0</v>
      </c>
      <c r="K47" s="2">
        <v>0</v>
      </c>
      <c r="L47" s="2">
        <v>0</v>
      </c>
      <c r="M47" s="2">
        <v>0</v>
      </c>
      <c r="N47" s="2">
        <v>0</v>
      </c>
      <c r="O47" s="2">
        <v>0</v>
      </c>
      <c r="P47" s="2">
        <v>0</v>
      </c>
      <c r="Q47" s="2">
        <v>0</v>
      </c>
      <c r="R47" s="2">
        <v>0</v>
      </c>
      <c r="S47" s="15">
        <v>0</v>
      </c>
    </row>
    <row r="48" spans="4:19" x14ac:dyDescent="0.25">
      <c r="D48" s="67" t="s">
        <v>43</v>
      </c>
      <c r="E48" s="10" t="s">
        <v>44</v>
      </c>
      <c r="F48" s="7"/>
      <c r="G48" s="11">
        <v>309</v>
      </c>
      <c r="H48" s="13">
        <v>309</v>
      </c>
      <c r="I48" s="1">
        <v>149</v>
      </c>
      <c r="J48" s="1">
        <v>160</v>
      </c>
      <c r="K48" s="1">
        <v>0</v>
      </c>
      <c r="L48" s="1">
        <v>0</v>
      </c>
      <c r="M48" s="1">
        <v>0</v>
      </c>
      <c r="N48" s="1">
        <v>0</v>
      </c>
      <c r="O48" s="1">
        <v>0</v>
      </c>
      <c r="P48" s="1">
        <v>0</v>
      </c>
      <c r="Q48" s="1">
        <v>0</v>
      </c>
      <c r="R48" s="1">
        <v>0</v>
      </c>
      <c r="S48" s="16">
        <v>0</v>
      </c>
    </row>
    <row r="49" spans="4:19" x14ac:dyDescent="0.25">
      <c r="D49" s="68"/>
      <c r="E49" s="8" t="s">
        <v>45</v>
      </c>
      <c r="F49" s="9"/>
      <c r="G49" s="12">
        <v>149</v>
      </c>
      <c r="H49" s="14">
        <v>149</v>
      </c>
      <c r="I49" s="2">
        <v>149</v>
      </c>
      <c r="J49" s="2">
        <v>0</v>
      </c>
      <c r="K49" s="2">
        <v>0</v>
      </c>
      <c r="L49" s="2">
        <v>0</v>
      </c>
      <c r="M49" s="2">
        <v>0</v>
      </c>
      <c r="N49" s="2">
        <v>0</v>
      </c>
      <c r="O49" s="2">
        <v>0</v>
      </c>
      <c r="P49" s="2">
        <v>0</v>
      </c>
      <c r="Q49" s="2">
        <v>0</v>
      </c>
      <c r="R49" s="2">
        <v>0</v>
      </c>
      <c r="S49" s="15">
        <v>0</v>
      </c>
    </row>
    <row r="50" spans="4:19" x14ac:dyDescent="0.25">
      <c r="D50" s="68"/>
      <c r="E50" s="8" t="s">
        <v>46</v>
      </c>
      <c r="F50" s="9"/>
      <c r="G50" s="12">
        <v>160</v>
      </c>
      <c r="H50" s="14">
        <v>160</v>
      </c>
      <c r="I50" s="2">
        <v>0</v>
      </c>
      <c r="J50" s="2">
        <v>160</v>
      </c>
      <c r="K50" s="2">
        <v>0</v>
      </c>
      <c r="L50" s="2">
        <v>0</v>
      </c>
      <c r="M50" s="2">
        <v>0</v>
      </c>
      <c r="N50" s="2">
        <v>0</v>
      </c>
      <c r="O50" s="2">
        <v>0</v>
      </c>
      <c r="P50" s="2">
        <v>0</v>
      </c>
      <c r="Q50" s="2">
        <v>0</v>
      </c>
      <c r="R50" s="2">
        <v>0</v>
      </c>
      <c r="S50" s="15">
        <v>0</v>
      </c>
    </row>
    <row r="51" spans="4:19" x14ac:dyDescent="0.25">
      <c r="D51" s="68"/>
      <c r="E51" s="8" t="s">
        <v>47</v>
      </c>
      <c r="F51" s="9"/>
      <c r="G51" s="12">
        <v>1182</v>
      </c>
      <c r="H51" s="14">
        <v>0</v>
      </c>
      <c r="I51" s="2">
        <v>0</v>
      </c>
      <c r="J51" s="2">
        <v>0</v>
      </c>
      <c r="K51" s="2">
        <v>1182</v>
      </c>
      <c r="L51" s="2">
        <v>175</v>
      </c>
      <c r="M51" s="2">
        <v>169</v>
      </c>
      <c r="N51" s="2">
        <v>176</v>
      </c>
      <c r="O51" s="2">
        <v>183</v>
      </c>
      <c r="P51" s="2">
        <v>230</v>
      </c>
      <c r="Q51" s="2">
        <v>249</v>
      </c>
      <c r="R51" s="2">
        <v>0</v>
      </c>
      <c r="S51" s="15">
        <v>0</v>
      </c>
    </row>
    <row r="52" spans="4:19" x14ac:dyDescent="0.25">
      <c r="D52" s="68"/>
      <c r="E52" s="8" t="s">
        <v>48</v>
      </c>
      <c r="F52" s="9"/>
      <c r="G52" s="12">
        <v>175</v>
      </c>
      <c r="H52" s="14">
        <v>0</v>
      </c>
      <c r="I52" s="2">
        <v>0</v>
      </c>
      <c r="J52" s="2">
        <v>0</v>
      </c>
      <c r="K52" s="2">
        <v>175</v>
      </c>
      <c r="L52" s="2">
        <v>175</v>
      </c>
      <c r="M52" s="2">
        <v>0</v>
      </c>
      <c r="N52" s="2">
        <v>0</v>
      </c>
      <c r="O52" s="2">
        <v>0</v>
      </c>
      <c r="P52" s="2">
        <v>0</v>
      </c>
      <c r="Q52" s="2">
        <v>0</v>
      </c>
      <c r="R52" s="2">
        <v>0</v>
      </c>
      <c r="S52" s="15">
        <v>0</v>
      </c>
    </row>
    <row r="53" spans="4:19" x14ac:dyDescent="0.25">
      <c r="D53" s="68"/>
      <c r="E53" s="8" t="s">
        <v>49</v>
      </c>
      <c r="F53" s="9"/>
      <c r="G53" s="12">
        <v>169</v>
      </c>
      <c r="H53" s="14">
        <v>0</v>
      </c>
      <c r="I53" s="2">
        <v>0</v>
      </c>
      <c r="J53" s="2">
        <v>0</v>
      </c>
      <c r="K53" s="2">
        <v>169</v>
      </c>
      <c r="L53" s="2">
        <v>0</v>
      </c>
      <c r="M53" s="2">
        <v>169</v>
      </c>
      <c r="N53" s="2">
        <v>0</v>
      </c>
      <c r="O53" s="2">
        <v>0</v>
      </c>
      <c r="P53" s="2">
        <v>0</v>
      </c>
      <c r="Q53" s="2">
        <v>0</v>
      </c>
      <c r="R53" s="2">
        <v>0</v>
      </c>
      <c r="S53" s="15">
        <v>0</v>
      </c>
    </row>
    <row r="54" spans="4:19" x14ac:dyDescent="0.25">
      <c r="D54" s="68"/>
      <c r="E54" s="8" t="s">
        <v>50</v>
      </c>
      <c r="F54" s="9"/>
      <c r="G54" s="12">
        <v>176</v>
      </c>
      <c r="H54" s="14">
        <v>0</v>
      </c>
      <c r="I54" s="2">
        <v>0</v>
      </c>
      <c r="J54" s="2">
        <v>0</v>
      </c>
      <c r="K54" s="2">
        <v>176</v>
      </c>
      <c r="L54" s="2">
        <v>0</v>
      </c>
      <c r="M54" s="2">
        <v>0</v>
      </c>
      <c r="N54" s="2">
        <v>176</v>
      </c>
      <c r="O54" s="2">
        <v>0</v>
      </c>
      <c r="P54" s="2">
        <v>0</v>
      </c>
      <c r="Q54" s="2">
        <v>0</v>
      </c>
      <c r="R54" s="2">
        <v>0</v>
      </c>
      <c r="S54" s="15">
        <v>0</v>
      </c>
    </row>
    <row r="55" spans="4:19" x14ac:dyDescent="0.25">
      <c r="D55" s="68"/>
      <c r="E55" s="8" t="s">
        <v>51</v>
      </c>
      <c r="F55" s="9"/>
      <c r="G55" s="12">
        <v>183</v>
      </c>
      <c r="H55" s="14">
        <v>0</v>
      </c>
      <c r="I55" s="2">
        <v>0</v>
      </c>
      <c r="J55" s="2">
        <v>0</v>
      </c>
      <c r="K55" s="2">
        <v>183</v>
      </c>
      <c r="L55" s="2">
        <v>0</v>
      </c>
      <c r="M55" s="2">
        <v>0</v>
      </c>
      <c r="N55" s="2">
        <v>0</v>
      </c>
      <c r="O55" s="2">
        <v>183</v>
      </c>
      <c r="P55" s="2">
        <v>0</v>
      </c>
      <c r="Q55" s="2">
        <v>0</v>
      </c>
      <c r="R55" s="2">
        <v>0</v>
      </c>
      <c r="S55" s="15">
        <v>0</v>
      </c>
    </row>
    <row r="56" spans="4:19" x14ac:dyDescent="0.25">
      <c r="D56" s="68"/>
      <c r="E56" s="8" t="s">
        <v>52</v>
      </c>
      <c r="F56" s="9"/>
      <c r="G56" s="12">
        <v>230</v>
      </c>
      <c r="H56" s="14">
        <v>0</v>
      </c>
      <c r="I56" s="2">
        <v>0</v>
      </c>
      <c r="J56" s="2">
        <v>0</v>
      </c>
      <c r="K56" s="2">
        <v>230</v>
      </c>
      <c r="L56" s="2">
        <v>0</v>
      </c>
      <c r="M56" s="2">
        <v>0</v>
      </c>
      <c r="N56" s="2">
        <v>0</v>
      </c>
      <c r="O56" s="2">
        <v>0</v>
      </c>
      <c r="P56" s="2">
        <v>230</v>
      </c>
      <c r="Q56" s="2">
        <v>0</v>
      </c>
      <c r="R56" s="2">
        <v>0</v>
      </c>
      <c r="S56" s="15">
        <v>0</v>
      </c>
    </row>
    <row r="57" spans="4:19" x14ac:dyDescent="0.25">
      <c r="D57" s="68"/>
      <c r="E57" s="8" t="s">
        <v>53</v>
      </c>
      <c r="F57" s="9"/>
      <c r="G57" s="12">
        <v>249</v>
      </c>
      <c r="H57" s="14">
        <v>0</v>
      </c>
      <c r="I57" s="2">
        <v>0</v>
      </c>
      <c r="J57" s="2">
        <v>0</v>
      </c>
      <c r="K57" s="2">
        <v>249</v>
      </c>
      <c r="L57" s="2">
        <v>0</v>
      </c>
      <c r="M57" s="2">
        <v>0</v>
      </c>
      <c r="N57" s="2">
        <v>0</v>
      </c>
      <c r="O57" s="2">
        <v>0</v>
      </c>
      <c r="P57" s="2">
        <v>0</v>
      </c>
      <c r="Q57" s="2">
        <v>249</v>
      </c>
      <c r="R57" s="2">
        <v>0</v>
      </c>
      <c r="S57" s="15">
        <v>0</v>
      </c>
    </row>
    <row r="58" spans="4:19" x14ac:dyDescent="0.25">
      <c r="D58" s="68"/>
      <c r="E58" s="8" t="s">
        <v>37</v>
      </c>
      <c r="F58" s="9"/>
      <c r="G58" s="12">
        <v>5</v>
      </c>
      <c r="H58" s="14">
        <v>0</v>
      </c>
      <c r="I58" s="2">
        <v>0</v>
      </c>
      <c r="J58" s="2">
        <v>0</v>
      </c>
      <c r="K58" s="2">
        <v>0</v>
      </c>
      <c r="L58" s="2">
        <v>0</v>
      </c>
      <c r="M58" s="2">
        <v>0</v>
      </c>
      <c r="N58" s="2">
        <v>0</v>
      </c>
      <c r="O58" s="2">
        <v>0</v>
      </c>
      <c r="P58" s="2">
        <v>0</v>
      </c>
      <c r="Q58" s="2">
        <v>0</v>
      </c>
      <c r="R58" s="2">
        <v>5</v>
      </c>
      <c r="S58" s="15">
        <v>0</v>
      </c>
    </row>
    <row r="59" spans="4:19" x14ac:dyDescent="0.25">
      <c r="D59" s="69"/>
      <c r="E59" s="35" t="s">
        <v>39</v>
      </c>
      <c r="F59" s="31"/>
      <c r="G59" s="25">
        <v>0</v>
      </c>
      <c r="H59" s="39">
        <v>0</v>
      </c>
      <c r="I59" s="6">
        <v>0</v>
      </c>
      <c r="J59" s="6">
        <v>0</v>
      </c>
      <c r="K59" s="6">
        <v>0</v>
      </c>
      <c r="L59" s="6">
        <v>0</v>
      </c>
      <c r="M59" s="6">
        <v>0</v>
      </c>
      <c r="N59" s="6">
        <v>0</v>
      </c>
      <c r="O59" s="6">
        <v>0</v>
      </c>
      <c r="P59" s="6">
        <v>0</v>
      </c>
      <c r="Q59" s="6">
        <v>0</v>
      </c>
      <c r="R59" s="6">
        <v>0</v>
      </c>
      <c r="S59" s="40">
        <v>0</v>
      </c>
    </row>
  </sheetData>
  <mergeCells count="7">
    <mergeCell ref="D34:D47"/>
    <mergeCell ref="D48:D59"/>
    <mergeCell ref="D8:F9"/>
    <mergeCell ref="D11:D18"/>
    <mergeCell ref="D19:D25"/>
    <mergeCell ref="D26:D27"/>
    <mergeCell ref="D28:D33"/>
  </mergeCells>
  <phoneticPr fontId="4"/>
  <pageMargins left="0.7" right="0.7" top="0.75" bottom="0.75" header="0.3" footer="0.3"/>
  <pageSetup paperSize="9" scale="63" pageOrder="overThenDown" orientation="landscape"/>
  <headerFooter>
    <oddFooter>&amp;CN(8)</oddFooter>
  </headerFooter>
  <rowBreaks count="1" manualBreakCount="1">
    <brk id="59"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78</vt:i4>
      </vt:variant>
      <vt:variant>
        <vt:lpstr>名前付き一覧</vt:lpstr>
      </vt:variant>
      <vt:variant>
        <vt:i4>79</vt:i4>
      </vt:variant>
    </vt:vector>
  </HeadingPairs>
  <TitlesOfParts>
    <vt:vector size="157" baseType="lpstr">
      <vt:lpstr>目次</vt:lpstr>
      <vt:lpstr>N(1)</vt:lpstr>
      <vt:lpstr>N(2)</vt:lpstr>
      <vt:lpstr>N(3)</vt:lpstr>
      <vt:lpstr>N(4)</vt:lpstr>
      <vt:lpstr>N(5)</vt:lpstr>
      <vt:lpstr>N(6)</vt:lpstr>
      <vt:lpstr>N(7)</vt:lpstr>
      <vt:lpstr>N(8)</vt:lpstr>
      <vt:lpstr>N(9)</vt:lpstr>
      <vt:lpstr>N(10)</vt:lpstr>
      <vt:lpstr>N(11)</vt:lpstr>
      <vt:lpstr>N(12)</vt:lpstr>
      <vt:lpstr>N(13)</vt:lpstr>
      <vt:lpstr>N(14)</vt:lpstr>
      <vt:lpstr>N(15)</vt:lpstr>
      <vt:lpstr>N(16)</vt:lpstr>
      <vt:lpstr>N(17)</vt:lpstr>
      <vt:lpstr>N(18)</vt:lpstr>
      <vt:lpstr>N(19)</vt:lpstr>
      <vt:lpstr>N(20)</vt:lpstr>
      <vt:lpstr>N(21)</vt:lpstr>
      <vt:lpstr>N(22)</vt:lpstr>
      <vt:lpstr>N(23)</vt:lpstr>
      <vt:lpstr>N(24)</vt:lpstr>
      <vt:lpstr>N(25)</vt:lpstr>
      <vt:lpstr>N(26)</vt:lpstr>
      <vt:lpstr>N(27)</vt:lpstr>
      <vt:lpstr>N(28)</vt:lpstr>
      <vt:lpstr>N(29)</vt:lpstr>
      <vt:lpstr>N(30)</vt:lpstr>
      <vt:lpstr>N(31)</vt:lpstr>
      <vt:lpstr>N(32)</vt:lpstr>
      <vt:lpstr>N(33)</vt:lpstr>
      <vt:lpstr>N(34)</vt:lpstr>
      <vt:lpstr>N(35)</vt:lpstr>
      <vt:lpstr>N(36)</vt:lpstr>
      <vt:lpstr>N(37)</vt:lpstr>
      <vt:lpstr>N(38)</vt:lpstr>
      <vt:lpstr>N(39)</vt:lpstr>
      <vt:lpstr>N(40)</vt:lpstr>
      <vt:lpstr>N(41)</vt:lpstr>
      <vt:lpstr>N(42)</vt:lpstr>
      <vt:lpstr>N(43)</vt:lpstr>
      <vt:lpstr>N(44)</vt:lpstr>
      <vt:lpstr>N(45)</vt:lpstr>
      <vt:lpstr>N(46)</vt:lpstr>
      <vt:lpstr>N(47)</vt:lpstr>
      <vt:lpstr>N(48)</vt:lpstr>
      <vt:lpstr>N(49)</vt:lpstr>
      <vt:lpstr>N(50)</vt:lpstr>
      <vt:lpstr>N(51)</vt:lpstr>
      <vt:lpstr>N(52)</vt:lpstr>
      <vt:lpstr>N(53)</vt:lpstr>
      <vt:lpstr>N(54)</vt:lpstr>
      <vt:lpstr>N(55)</vt:lpstr>
      <vt:lpstr>N(56)</vt:lpstr>
      <vt:lpstr>N(57)</vt:lpstr>
      <vt:lpstr>N(58)</vt:lpstr>
      <vt:lpstr>N(59)</vt:lpstr>
      <vt:lpstr>N(60)</vt:lpstr>
      <vt:lpstr>N(61)</vt:lpstr>
      <vt:lpstr>N(62)</vt:lpstr>
      <vt:lpstr>N(63)</vt:lpstr>
      <vt:lpstr>N(64)</vt:lpstr>
      <vt:lpstr>N(65)</vt:lpstr>
      <vt:lpstr>N(66)</vt:lpstr>
      <vt:lpstr>N(67)</vt:lpstr>
      <vt:lpstr>N(68)</vt:lpstr>
      <vt:lpstr>N(69)</vt:lpstr>
      <vt:lpstr>N(70)</vt:lpstr>
      <vt:lpstr>N(71)</vt:lpstr>
      <vt:lpstr>N(72)</vt:lpstr>
      <vt:lpstr>N(73)</vt:lpstr>
      <vt:lpstr>N(74)</vt:lpstr>
      <vt:lpstr>N(75)</vt:lpstr>
      <vt:lpstr>N(76)</vt:lpstr>
      <vt:lpstr>N(77)</vt:lpstr>
      <vt:lpstr>目次!Print_Area</vt:lpstr>
      <vt:lpstr>'N(1)'!Print_Titles</vt:lpstr>
      <vt:lpstr>'N(10)'!Print_Titles</vt:lpstr>
      <vt:lpstr>'N(11)'!Print_Titles</vt:lpstr>
      <vt:lpstr>'N(12)'!Print_Titles</vt:lpstr>
      <vt:lpstr>'N(13)'!Print_Titles</vt:lpstr>
      <vt:lpstr>'N(14)'!Print_Titles</vt:lpstr>
      <vt:lpstr>'N(15)'!Print_Titles</vt:lpstr>
      <vt:lpstr>'N(16)'!Print_Titles</vt:lpstr>
      <vt:lpstr>'N(17)'!Print_Titles</vt:lpstr>
      <vt:lpstr>'N(18)'!Print_Titles</vt:lpstr>
      <vt:lpstr>'N(19)'!Print_Titles</vt:lpstr>
      <vt:lpstr>'N(2)'!Print_Titles</vt:lpstr>
      <vt:lpstr>'N(20)'!Print_Titles</vt:lpstr>
      <vt:lpstr>'N(21)'!Print_Titles</vt:lpstr>
      <vt:lpstr>'N(22)'!Print_Titles</vt:lpstr>
      <vt:lpstr>'N(23)'!Print_Titles</vt:lpstr>
      <vt:lpstr>'N(24)'!Print_Titles</vt:lpstr>
      <vt:lpstr>'N(25)'!Print_Titles</vt:lpstr>
      <vt:lpstr>'N(26)'!Print_Titles</vt:lpstr>
      <vt:lpstr>'N(27)'!Print_Titles</vt:lpstr>
      <vt:lpstr>'N(28)'!Print_Titles</vt:lpstr>
      <vt:lpstr>'N(29)'!Print_Titles</vt:lpstr>
      <vt:lpstr>'N(3)'!Print_Titles</vt:lpstr>
      <vt:lpstr>'N(30)'!Print_Titles</vt:lpstr>
      <vt:lpstr>'N(31)'!Print_Titles</vt:lpstr>
      <vt:lpstr>'N(32)'!Print_Titles</vt:lpstr>
      <vt:lpstr>'N(33)'!Print_Titles</vt:lpstr>
      <vt:lpstr>'N(34)'!Print_Titles</vt:lpstr>
      <vt:lpstr>'N(35)'!Print_Titles</vt:lpstr>
      <vt:lpstr>'N(36)'!Print_Titles</vt:lpstr>
      <vt:lpstr>'N(37)'!Print_Titles</vt:lpstr>
      <vt:lpstr>'N(38)'!Print_Titles</vt:lpstr>
      <vt:lpstr>'N(39)'!Print_Titles</vt:lpstr>
      <vt:lpstr>'N(4)'!Print_Titles</vt:lpstr>
      <vt:lpstr>'N(40)'!Print_Titles</vt:lpstr>
      <vt:lpstr>'N(41)'!Print_Titles</vt:lpstr>
      <vt:lpstr>'N(42)'!Print_Titles</vt:lpstr>
      <vt:lpstr>'N(43)'!Print_Titles</vt:lpstr>
      <vt:lpstr>'N(44)'!Print_Titles</vt:lpstr>
      <vt:lpstr>'N(45)'!Print_Titles</vt:lpstr>
      <vt:lpstr>'N(46)'!Print_Titles</vt:lpstr>
      <vt:lpstr>'N(47)'!Print_Titles</vt:lpstr>
      <vt:lpstr>'N(48)'!Print_Titles</vt:lpstr>
      <vt:lpstr>'N(49)'!Print_Titles</vt:lpstr>
      <vt:lpstr>'N(5)'!Print_Titles</vt:lpstr>
      <vt:lpstr>'N(50)'!Print_Titles</vt:lpstr>
      <vt:lpstr>'N(51)'!Print_Titles</vt:lpstr>
      <vt:lpstr>'N(52)'!Print_Titles</vt:lpstr>
      <vt:lpstr>'N(53)'!Print_Titles</vt:lpstr>
      <vt:lpstr>'N(54)'!Print_Titles</vt:lpstr>
      <vt:lpstr>'N(55)'!Print_Titles</vt:lpstr>
      <vt:lpstr>'N(56)'!Print_Titles</vt:lpstr>
      <vt:lpstr>'N(57)'!Print_Titles</vt:lpstr>
      <vt:lpstr>'N(58)'!Print_Titles</vt:lpstr>
      <vt:lpstr>'N(59)'!Print_Titles</vt:lpstr>
      <vt:lpstr>'N(6)'!Print_Titles</vt:lpstr>
      <vt:lpstr>'N(60)'!Print_Titles</vt:lpstr>
      <vt:lpstr>'N(61)'!Print_Titles</vt:lpstr>
      <vt:lpstr>'N(62)'!Print_Titles</vt:lpstr>
      <vt:lpstr>'N(63)'!Print_Titles</vt:lpstr>
      <vt:lpstr>'N(64)'!Print_Titles</vt:lpstr>
      <vt:lpstr>'N(65)'!Print_Titles</vt:lpstr>
      <vt:lpstr>'N(66)'!Print_Titles</vt:lpstr>
      <vt:lpstr>'N(67)'!Print_Titles</vt:lpstr>
      <vt:lpstr>'N(68)'!Print_Titles</vt:lpstr>
      <vt:lpstr>'N(69)'!Print_Titles</vt:lpstr>
      <vt:lpstr>'N(7)'!Print_Titles</vt:lpstr>
      <vt:lpstr>'N(70)'!Print_Titles</vt:lpstr>
      <vt:lpstr>'N(71)'!Print_Titles</vt:lpstr>
      <vt:lpstr>'N(72)'!Print_Titles</vt:lpstr>
      <vt:lpstr>'N(73)'!Print_Titles</vt:lpstr>
      <vt:lpstr>'N(74)'!Print_Titles</vt:lpstr>
      <vt:lpstr>'N(75)'!Print_Titles</vt:lpstr>
      <vt:lpstr>'N(76)'!Print_Titles</vt:lpstr>
      <vt:lpstr>'N(77)'!Print_Titles</vt:lpstr>
      <vt:lpstr>'N(8)'!Print_Titles</vt:lpstr>
      <vt:lpstr>'N(9)'!Print_Titles</vt:lpstr>
      <vt:lpstr>目次!Print_Titles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河野 繭美</cp:lastModifiedBy>
  <dcterms:modified xsi:type="dcterms:W3CDTF">2021-10-14T05:29:59Z</dcterms:modified>
</cp:coreProperties>
</file>